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keting\Seminars\Signal Seminar\"/>
    </mc:Choice>
  </mc:AlternateContent>
  <xr:revisionPtr revIDLastSave="0" documentId="13_ncr:1_{CD90EBAC-CE60-4C5E-B125-CA2E14784E0F}" xr6:coauthVersionLast="36" xr6:coauthVersionMax="36" xr10:uidLastSave="{00000000-0000-0000-0000-000000000000}"/>
  <bookViews>
    <workbookView xWindow="360" yWindow="60" windowWidth="15320" windowHeight="6210" xr2:uid="{00000000-000D-0000-FFFF-FFFF00000000}"/>
  </bookViews>
  <sheets>
    <sheet name="Input" sheetId="1" r:id="rId1"/>
    <sheet name="The Team" sheetId="2" r:id="rId2"/>
    <sheet name="The Results" sheetId="3" r:id="rId3"/>
  </sheets>
  <calcPr calcId="191029"/>
</workbook>
</file>

<file path=xl/calcChain.xml><?xml version="1.0" encoding="utf-8"?>
<calcChain xmlns="http://schemas.openxmlformats.org/spreadsheetml/2006/main">
  <c r="D19" i="2" l="1"/>
  <c r="H19" i="2"/>
  <c r="C25" i="2" l="1"/>
  <c r="C9" i="2"/>
  <c r="H9" i="2" s="1"/>
  <c r="H10" i="2" s="1"/>
  <c r="C42" i="2"/>
  <c r="D41" i="2"/>
  <c r="A1" i="3"/>
  <c r="A1" i="2"/>
  <c r="AB42" i="2"/>
  <c r="X42" i="2"/>
  <c r="T42" i="2"/>
  <c r="P42" i="2"/>
  <c r="L42" i="2"/>
  <c r="H42" i="2"/>
  <c r="C6" i="1"/>
  <c r="C7" i="1"/>
  <c r="T9" i="2" l="1"/>
  <c r="T10" i="2" s="1"/>
  <c r="T19" i="2" s="1"/>
  <c r="L25" i="2"/>
  <c r="L26" i="2" s="1"/>
  <c r="L34" i="2" s="1"/>
  <c r="AF25" i="2"/>
  <c r="AF26" i="2" s="1"/>
  <c r="AF34" i="2" s="1"/>
  <c r="H25" i="2"/>
  <c r="H26" i="2" s="1"/>
  <c r="H34" i="2" s="1"/>
  <c r="AB25" i="2"/>
  <c r="AB26" i="2" s="1"/>
  <c r="AB34" i="2" s="1"/>
  <c r="P9" i="2"/>
  <c r="P10" i="2" s="1"/>
  <c r="P19" i="2" s="1"/>
  <c r="D25" i="2"/>
  <c r="D26" i="2" s="1"/>
  <c r="D34" i="2" s="1"/>
  <c r="AF9" i="2"/>
  <c r="AF10" i="2" s="1"/>
  <c r="AF19" i="2" s="1"/>
  <c r="X25" i="2"/>
  <c r="X26" i="2" s="1"/>
  <c r="X34" i="2" s="1"/>
  <c r="P25" i="2"/>
  <c r="P26" i="2" s="1"/>
  <c r="P34" i="2" s="1"/>
  <c r="D9" i="2"/>
  <c r="D10" i="2" s="1"/>
  <c r="AB9" i="2"/>
  <c r="AB10" i="2" s="1"/>
  <c r="AB19" i="2" s="1"/>
  <c r="X9" i="2"/>
  <c r="X10" i="2" s="1"/>
  <c r="X19" i="2" s="1"/>
  <c r="T25" i="2"/>
  <c r="T26" i="2" s="1"/>
  <c r="T34" i="2" s="1"/>
  <c r="L9" i="2"/>
  <c r="L10" i="2" s="1"/>
  <c r="L19" i="2" s="1"/>
  <c r="D42" i="2"/>
  <c r="D44" i="2" s="1"/>
  <c r="C17" i="1" s="1"/>
  <c r="C18" i="1" s="1"/>
  <c r="E7" i="3"/>
  <c r="C8" i="1"/>
  <c r="C12" i="1" s="1"/>
  <c r="D11" i="2" l="1"/>
  <c r="D12" i="2" s="1"/>
  <c r="D45" i="2"/>
  <c r="E5" i="3"/>
  <c r="C32" i="1"/>
  <c r="C22" i="1"/>
  <c r="C24" i="1" s="1"/>
  <c r="E9" i="3" l="1"/>
  <c r="E16" i="3" s="1"/>
  <c r="C27" i="1"/>
  <c r="C7" i="3" s="1"/>
  <c r="G7" i="3" s="1"/>
  <c r="C10" i="1"/>
  <c r="H11" i="2" s="1"/>
  <c r="H12" i="2" s="1"/>
  <c r="E11" i="3" l="1"/>
  <c r="H27" i="2"/>
  <c r="H28" i="2" s="1"/>
  <c r="AB27" i="2"/>
  <c r="AB28" i="2" s="1"/>
  <c r="AF27" i="2"/>
  <c r="AF28" i="2" s="1"/>
  <c r="T11" i="2"/>
  <c r="T12" i="2" s="1"/>
  <c r="AF11" i="2"/>
  <c r="AF12" i="2" s="1"/>
  <c r="X11" i="2"/>
  <c r="X12" i="2" s="1"/>
  <c r="D27" i="2"/>
  <c r="D28" i="2" s="1"/>
  <c r="P27" i="2"/>
  <c r="P28" i="2" s="1"/>
  <c r="L11" i="2"/>
  <c r="L12" i="2" s="1"/>
  <c r="AB11" i="2"/>
  <c r="AB12" i="2" s="1"/>
  <c r="T27" i="2"/>
  <c r="T28" i="2" s="1"/>
  <c r="X27" i="2"/>
  <c r="X28" i="2" s="1"/>
  <c r="L27" i="2"/>
  <c r="L28" i="2" s="1"/>
  <c r="P11" i="2"/>
  <c r="P12" i="2" s="1"/>
  <c r="C29" i="1"/>
  <c r="C37" i="1" s="1"/>
  <c r="H13" i="2" s="1"/>
  <c r="C34" i="1" l="1"/>
  <c r="C5" i="3" l="1"/>
  <c r="G5" i="3" s="1"/>
  <c r="C22" i="3" s="1"/>
  <c r="C35" i="1"/>
  <c r="C38" i="1" l="1"/>
  <c r="C9" i="3"/>
  <c r="G9" i="3" s="1"/>
  <c r="G11" i="3" s="1"/>
  <c r="C39" i="1" l="1"/>
  <c r="H14" i="2"/>
  <c r="H15" i="2" s="1"/>
  <c r="C11" i="3"/>
  <c r="C13" i="3"/>
  <c r="X43" i="2"/>
  <c r="X44" i="2" s="1"/>
  <c r="P43" i="2"/>
  <c r="P44" i="2" s="1"/>
  <c r="AB43" i="2"/>
  <c r="AB44" i="2" s="1"/>
  <c r="H43" i="2"/>
  <c r="H44" i="2" s="1"/>
  <c r="T43" i="2"/>
  <c r="T44" i="2" s="1"/>
  <c r="L43" i="2"/>
  <c r="L44" i="2" s="1"/>
  <c r="D13" i="2"/>
  <c r="D15" i="2" s="1"/>
  <c r="D29" i="2"/>
  <c r="D30" i="2" s="1"/>
  <c r="X13" i="2"/>
  <c r="X15" i="2" s="1"/>
  <c r="L29" i="2"/>
  <c r="L30" i="2" s="1"/>
  <c r="AF13" i="2"/>
  <c r="AF15" i="2" s="1"/>
  <c r="T13" i="2"/>
  <c r="T15" i="2" s="1"/>
  <c r="X29" i="2"/>
  <c r="X30" i="2" s="1"/>
  <c r="AB13" i="2"/>
  <c r="AB15" i="2" s="1"/>
  <c r="AB29" i="2"/>
  <c r="AB30" i="2" s="1"/>
  <c r="P29" i="2"/>
  <c r="P30" i="2" s="1"/>
  <c r="AF29" i="2"/>
  <c r="AF30" i="2" s="1"/>
  <c r="T29" i="2"/>
  <c r="T30" i="2" s="1"/>
  <c r="P13" i="2"/>
  <c r="P15" i="2" s="1"/>
  <c r="H29" i="2"/>
  <c r="H30" i="2" s="1"/>
  <c r="L13" i="2"/>
  <c r="L15" i="2" s="1"/>
  <c r="E18" i="3" l="1"/>
  <c r="G13" i="3"/>
  <c r="C16" i="3"/>
  <c r="X31" i="2"/>
  <c r="Z30" i="2"/>
  <c r="X33" i="2" s="1"/>
  <c r="V44" i="2"/>
  <c r="T45" i="2"/>
  <c r="P45" i="2"/>
  <c r="R44" i="2"/>
  <c r="P31" i="2"/>
  <c r="R30" i="2"/>
  <c r="P33" i="2" s="1"/>
  <c r="D31" i="2"/>
  <c r="F30" i="2"/>
  <c r="D33" i="2" s="1"/>
  <c r="Z44" i="2"/>
  <c r="X45" i="2"/>
  <c r="H45" i="2"/>
  <c r="J44" i="2"/>
  <c r="F15" i="2"/>
  <c r="D18" i="2" s="1"/>
  <c r="D16" i="2"/>
  <c r="X16" i="2"/>
  <c r="Z15" i="2"/>
  <c r="X18" i="2" s="1"/>
  <c r="AB31" i="2"/>
  <c r="AD30" i="2"/>
  <c r="AB33" i="2" s="1"/>
  <c r="AF31" i="2"/>
  <c r="AH30" i="2"/>
  <c r="AF33" i="2" s="1"/>
  <c r="P16" i="2"/>
  <c r="R15" i="2"/>
  <c r="P18" i="2" s="1"/>
  <c r="L16" i="2"/>
  <c r="N15" i="2"/>
  <c r="L18" i="2" s="1"/>
  <c r="N30" i="2"/>
  <c r="L33" i="2" s="1"/>
  <c r="L31" i="2"/>
  <c r="AD15" i="2"/>
  <c r="AB18" i="2" s="1"/>
  <c r="AB16" i="2"/>
  <c r="L45" i="2"/>
  <c r="N44" i="2"/>
  <c r="AH15" i="2"/>
  <c r="AF18" i="2" s="1"/>
  <c r="AF16" i="2"/>
  <c r="J15" i="2"/>
  <c r="H18" i="2" s="1"/>
  <c r="H16" i="2"/>
  <c r="AD44" i="2"/>
  <c r="AB45" i="2"/>
  <c r="T31" i="2"/>
  <c r="V30" i="2"/>
  <c r="T33" i="2" s="1"/>
  <c r="H31" i="2"/>
  <c r="J30" i="2"/>
  <c r="H33" i="2" s="1"/>
  <c r="T16" i="2"/>
  <c r="V15" i="2"/>
  <c r="T18" i="2" s="1"/>
  <c r="G16" i="3" l="1"/>
  <c r="G18" i="3" s="1"/>
  <c r="C18" i="3"/>
  <c r="D35" i="2"/>
  <c r="D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 Moss</author>
  </authors>
  <commentList>
    <comment ref="C14" authorId="0" shapeId="0" xr:uid="{567E2E81-FA3D-4DFB-AE2D-48380DC5F2CB}">
      <text>
        <r>
          <rPr>
            <b/>
            <sz val="9"/>
            <color indexed="81"/>
            <rFont val="Tahoma"/>
            <family val="2"/>
          </rPr>
          <t>Roland Moss:</t>
        </r>
        <r>
          <rPr>
            <sz val="9"/>
            <color indexed="81"/>
            <rFont val="Tahoma"/>
            <family val="2"/>
          </rPr>
          <t xml:space="preserve">
change it based on salaries of the business, conservative use 13.8%
</t>
        </r>
      </text>
    </comment>
  </commentList>
</comments>
</file>

<file path=xl/sharedStrings.xml><?xml version="1.0" encoding="utf-8"?>
<sst xmlns="http://schemas.openxmlformats.org/spreadsheetml/2006/main" count="127" uniqueCount="78">
  <si>
    <t>Rate Calculator</t>
  </si>
  <si>
    <t>Ers NI</t>
  </si>
  <si>
    <t>Total</t>
  </si>
  <si>
    <t>Day rate</t>
  </si>
  <si>
    <t>Hourly rate</t>
  </si>
  <si>
    <t>Hours per day</t>
  </si>
  <si>
    <t>Days per year</t>
  </si>
  <si>
    <t>Overheads</t>
  </si>
  <si>
    <t>Direct Salaries</t>
  </si>
  <si>
    <t>Total Direct Labour</t>
  </si>
  <si>
    <t>Rate to the Client</t>
  </si>
  <si>
    <t>Margin Return</t>
  </si>
  <si>
    <t>Name of Employee</t>
  </si>
  <si>
    <t>salary</t>
  </si>
  <si>
    <t>Corporation tax on Dividends</t>
  </si>
  <si>
    <t>Total Company Overheads</t>
  </si>
  <si>
    <t>Revenue</t>
  </si>
  <si>
    <t>overhead recovery</t>
  </si>
  <si>
    <t>profit recovery</t>
  </si>
  <si>
    <t>Dividends</t>
  </si>
  <si>
    <t>Direct costs</t>
  </si>
  <si>
    <t>Gross Profit</t>
  </si>
  <si>
    <t>Gross Profit %</t>
  </si>
  <si>
    <t>Profit</t>
  </si>
  <si>
    <t>Profit %</t>
  </si>
  <si>
    <t>Sales left on the table</t>
  </si>
  <si>
    <t>Current sales value</t>
  </si>
  <si>
    <t>Subcontracted work</t>
  </si>
  <si>
    <t>Mark up</t>
  </si>
  <si>
    <t>Bought in Costs</t>
  </si>
  <si>
    <t>Billed to Client</t>
  </si>
  <si>
    <t>Freelancers</t>
  </si>
  <si>
    <t>Cost of sales not marked up</t>
  </si>
  <si>
    <t>Fee Revenue</t>
  </si>
  <si>
    <t>Sub Contract</t>
  </si>
  <si>
    <t>Board Director</t>
  </si>
  <si>
    <t>Number</t>
  </si>
  <si>
    <t>Check</t>
  </si>
  <si>
    <t>Overheads / profit</t>
  </si>
  <si>
    <t>Web Developer</t>
  </si>
  <si>
    <t>Agreed</t>
  </si>
  <si>
    <t>Web</t>
  </si>
  <si>
    <t>SEO HOD</t>
  </si>
  <si>
    <t>Agree</t>
  </si>
  <si>
    <t>SEO AM</t>
  </si>
  <si>
    <t>SEO Exec</t>
  </si>
  <si>
    <t>PPC Director</t>
  </si>
  <si>
    <t>PPC HOD</t>
  </si>
  <si>
    <t>PPC AM</t>
  </si>
  <si>
    <t>PPC Exec</t>
  </si>
  <si>
    <t>Costs</t>
  </si>
  <si>
    <t>Productive days</t>
  </si>
  <si>
    <t>Directors non productive salary</t>
  </si>
  <si>
    <t>The Team</t>
  </si>
  <si>
    <t>The Results</t>
  </si>
  <si>
    <t>Overheads absorbed by sub contracted profit</t>
  </si>
  <si>
    <t>Board Director utilisation rate</t>
  </si>
  <si>
    <t>Board Director working days</t>
  </si>
  <si>
    <t>Corporation tax rate</t>
  </si>
  <si>
    <t>Company overheads</t>
  </si>
  <si>
    <t>INPUT</t>
  </si>
  <si>
    <t>Freelancer cost of sales</t>
  </si>
  <si>
    <t>Internal Staff Role</t>
  </si>
  <si>
    <t>Profit return on fee income</t>
  </si>
  <si>
    <t>Required fee based revenue</t>
  </si>
  <si>
    <t>Costs - based on profit return</t>
  </si>
  <si>
    <t>Total Overhead and Profit Recovery Rate</t>
  </si>
  <si>
    <t>Targeted Profit</t>
  </si>
  <si>
    <t>Value of subcontracted work that is marked-up</t>
  </si>
  <si>
    <t>Mark up applied to subcontracted work</t>
  </si>
  <si>
    <t>Less holidays, bank holidays, training, sickness</t>
  </si>
  <si>
    <t>Employers National Insurance</t>
  </si>
  <si>
    <t>Subcontracted return</t>
  </si>
  <si>
    <t>Team Utilisation rate</t>
  </si>
  <si>
    <t>Team working days</t>
  </si>
  <si>
    <t>Cost to you</t>
  </si>
  <si>
    <t>Builders</t>
  </si>
  <si>
    <t>Client 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</si>
</sst>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2" borderId="0" xfId="0" applyFont="1" applyFill="1" applyProtection="1"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3" fontId="6" fillId="0" borderId="0" xfId="0" applyNumberFormat="1" applyFont="1" applyProtection="1"/>
    <xf numFmtId="0" fontId="4" fillId="0" borderId="0" xfId="0" applyFont="1" applyProtection="1"/>
    <xf numFmtId="3" fontId="5" fillId="0" borderId="0" xfId="0" applyNumberFormat="1" applyFont="1" applyProtection="1"/>
    <xf numFmtId="0" fontId="5" fillId="0" borderId="0" xfId="0" applyFont="1" applyFill="1" applyProtection="1"/>
    <xf numFmtId="9" fontId="5" fillId="0" borderId="0" xfId="0" applyNumberFormat="1" applyFont="1" applyProtection="1"/>
    <xf numFmtId="3" fontId="5" fillId="0" borderId="0" xfId="0" applyNumberFormat="1" applyFont="1" applyFill="1" applyProtection="1"/>
    <xf numFmtId="3" fontId="5" fillId="0" borderId="0" xfId="0" applyNumberFormat="1" applyFont="1" applyFill="1" applyProtection="1">
      <protection locked="0"/>
    </xf>
    <xf numFmtId="164" fontId="5" fillId="0" borderId="0" xfId="0" applyNumberFormat="1" applyFont="1" applyProtection="1"/>
    <xf numFmtId="0" fontId="5" fillId="0" borderId="0" xfId="1" applyFont="1" applyProtection="1"/>
    <xf numFmtId="0" fontId="5" fillId="0" borderId="0" xfId="0" applyFont="1" applyAlignment="1" applyProtection="1">
      <alignment horizontal="center"/>
    </xf>
    <xf numFmtId="3" fontId="5" fillId="2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Alignment="1" applyProtection="1">
      <alignment horizontal="center"/>
    </xf>
    <xf numFmtId="3" fontId="5" fillId="0" borderId="0" xfId="1" applyNumberFormat="1" applyFont="1" applyAlignment="1" applyProtection="1">
      <alignment horizontal="center"/>
    </xf>
    <xf numFmtId="9" fontId="5" fillId="0" borderId="0" xfId="0" applyNumberFormat="1" applyFont="1" applyFill="1" applyProtection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3" fontId="4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3" fontId="5" fillId="0" borderId="0" xfId="1" applyNumberFormat="1" applyFont="1" applyProtection="1"/>
    <xf numFmtId="3" fontId="5" fillId="2" borderId="0" xfId="0" applyNumberFormat="1" applyFont="1" applyFill="1" applyProtection="1">
      <protection locked="0"/>
    </xf>
    <xf numFmtId="9" fontId="5" fillId="0" borderId="0" xfId="0" applyNumberFormat="1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3" fontId="4" fillId="0" borderId="0" xfId="0" applyNumberFormat="1" applyFont="1" applyProtection="1"/>
    <xf numFmtId="1" fontId="5" fillId="0" borderId="0" xfId="0" applyNumberFormat="1" applyFont="1" applyProtection="1"/>
    <xf numFmtId="9" fontId="5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9" fontId="5" fillId="2" borderId="0" xfId="0" applyNumberFormat="1" applyFont="1" applyFill="1" applyAlignment="1" applyProtection="1">
      <alignment horizontal="left"/>
    </xf>
    <xf numFmtId="0" fontId="7" fillId="0" borderId="0" xfId="0" applyFont="1" applyProtection="1"/>
    <xf numFmtId="0" fontId="8" fillId="0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center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8" fillId="2" borderId="0" xfId="0" applyFont="1" applyFill="1" applyAlignment="1" applyProtection="1">
      <alignment horizontal="center"/>
      <protection locked="0"/>
    </xf>
    <xf numFmtId="9" fontId="8" fillId="2" borderId="0" xfId="0" applyNumberFormat="1" applyFont="1" applyFill="1" applyAlignment="1" applyProtection="1">
      <alignment horizontal="center"/>
      <protection locked="0"/>
    </xf>
    <xf numFmtId="9" fontId="8" fillId="0" borderId="0" xfId="0" applyNumberFormat="1" applyFont="1" applyFill="1" applyAlignment="1" applyProtection="1">
      <alignment horizontal="center"/>
      <protection locked="0"/>
    </xf>
    <xf numFmtId="9" fontId="8" fillId="2" borderId="0" xfId="0" applyNumberFormat="1" applyFont="1" applyFill="1" applyAlignment="1" applyProtection="1">
      <alignment horizontal="center"/>
    </xf>
    <xf numFmtId="3" fontId="8" fillId="2" borderId="0" xfId="0" applyNumberFormat="1" applyFont="1" applyFill="1" applyAlignment="1" applyProtection="1">
      <alignment horizontal="center"/>
      <protection locked="0"/>
    </xf>
    <xf numFmtId="3" fontId="8" fillId="0" borderId="0" xfId="0" applyNumberFormat="1" applyFont="1" applyFill="1" applyAlignment="1" applyProtection="1">
      <alignment horizontal="center"/>
      <protection locked="0"/>
    </xf>
    <xf numFmtId="3" fontId="8" fillId="0" borderId="0" xfId="0" applyNumberFormat="1" applyFont="1" applyAlignment="1" applyProtection="1">
      <alignment horizontal="center"/>
    </xf>
    <xf numFmtId="3" fontId="8" fillId="0" borderId="0" xfId="0" applyNumberFormat="1" applyFont="1" applyFill="1" applyAlignment="1" applyProtection="1">
      <alignment horizontal="center"/>
    </xf>
    <xf numFmtId="164" fontId="8" fillId="2" borderId="0" xfId="0" applyNumberFormat="1" applyFont="1" applyFill="1" applyAlignment="1" applyProtection="1">
      <alignment horizontal="center"/>
    </xf>
    <xf numFmtId="3" fontId="8" fillId="2" borderId="0" xfId="0" applyNumberFormat="1" applyFont="1" applyFill="1" applyProtection="1">
      <protection locked="0"/>
    </xf>
    <xf numFmtId="9" fontId="8" fillId="0" borderId="0" xfId="0" applyNumberFormat="1" applyFont="1" applyAlignment="1" applyProtection="1">
      <alignment horizontal="left"/>
    </xf>
    <xf numFmtId="3" fontId="8" fillId="0" borderId="0" xfId="0" applyNumberFormat="1" applyFont="1" applyProtection="1"/>
    <xf numFmtId="0" fontId="7" fillId="0" borderId="0" xfId="0" applyFont="1" applyAlignment="1" applyProtection="1">
      <alignment horizontal="left"/>
    </xf>
    <xf numFmtId="3" fontId="7" fillId="0" borderId="0" xfId="0" applyNumberFormat="1" applyFont="1" applyProtection="1"/>
    <xf numFmtId="1" fontId="8" fillId="0" borderId="0" xfId="0" applyNumberFormat="1" applyFont="1" applyProtection="1"/>
    <xf numFmtId="3" fontId="7" fillId="0" borderId="0" xfId="0" applyNumberFormat="1" applyFont="1" applyAlignment="1" applyProtection="1">
      <alignment horizontal="center"/>
    </xf>
    <xf numFmtId="9" fontId="8" fillId="0" borderId="0" xfId="0" applyNumberFormat="1" applyFont="1" applyProtection="1"/>
    <xf numFmtId="9" fontId="8" fillId="0" borderId="0" xfId="0" applyNumberFormat="1" applyFont="1" applyAlignment="1" applyProtection="1">
      <alignment horizontal="center"/>
    </xf>
    <xf numFmtId="3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10" fontId="8" fillId="0" borderId="0" xfId="0" applyNumberFormat="1" applyFont="1" applyAlignment="1" applyProtection="1">
      <alignment horizontal="center"/>
    </xf>
    <xf numFmtId="3" fontId="8" fillId="3" borderId="0" xfId="0" applyNumberFormat="1" applyFont="1" applyFill="1" applyAlignment="1" applyProtection="1">
      <alignment horizontal="center"/>
    </xf>
    <xf numFmtId="10" fontId="8" fillId="2" borderId="0" xfId="0" applyNumberFormat="1" applyFont="1" applyFill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workbookViewId="0">
      <selection activeCell="L14" sqref="L14"/>
    </sheetView>
  </sheetViews>
  <sheetFormatPr defaultColWidth="7.1796875" defaultRowHeight="15.5" x14ac:dyDescent="0.35"/>
  <cols>
    <col min="1" max="1" width="45" style="2" customWidth="1"/>
    <col min="2" max="2" width="16" style="3" customWidth="1"/>
    <col min="3" max="3" width="13.453125" style="13" customWidth="1"/>
    <col min="4" max="4" width="7.1796875" style="2"/>
    <col min="5" max="5" width="8.7265625" style="2" customWidth="1"/>
    <col min="6" max="6" width="20.81640625" style="2" customWidth="1"/>
    <col min="7" max="7" width="9.1796875" style="2" customWidth="1"/>
    <col min="8" max="9" width="7.1796875" style="2"/>
    <col min="10" max="10" width="1.453125" style="2" customWidth="1"/>
    <col min="11" max="11" width="7.1796875" style="2"/>
    <col min="12" max="12" width="11.54296875" style="2" customWidth="1"/>
    <col min="13" max="13" width="7.81640625" style="2" bestFit="1" customWidth="1"/>
    <col min="14" max="14" width="2" style="2" customWidth="1"/>
    <col min="15" max="16" width="7.1796875" style="2"/>
    <col min="17" max="17" width="7.81640625" style="2" bestFit="1" customWidth="1"/>
    <col min="18" max="18" width="1.54296875" style="2" customWidth="1"/>
    <col min="19" max="21" width="7.1796875" style="2"/>
    <col min="22" max="22" width="1.54296875" style="2" customWidth="1"/>
    <col min="23" max="25" width="7.1796875" style="2"/>
    <col min="26" max="26" width="1.54296875" style="2" customWidth="1"/>
    <col min="27" max="29" width="7.1796875" style="2"/>
    <col min="30" max="30" width="1.54296875" style="2" customWidth="1"/>
    <col min="31" max="16384" width="7.1796875" style="2"/>
  </cols>
  <sheetData>
    <row r="1" spans="1:13" x14ac:dyDescent="0.35">
      <c r="A1" s="1" t="s">
        <v>77</v>
      </c>
      <c r="M1" s="4"/>
    </row>
    <row r="3" spans="1:13" ht="21" x14ac:dyDescent="0.5">
      <c r="A3" s="34" t="s">
        <v>0</v>
      </c>
      <c r="B3" s="35"/>
      <c r="C3" s="36" t="s">
        <v>60</v>
      </c>
    </row>
    <row r="4" spans="1:13" ht="21" x14ac:dyDescent="0.5">
      <c r="A4" s="37"/>
      <c r="B4" s="38"/>
      <c r="C4" s="39"/>
    </row>
    <row r="5" spans="1:13" ht="21" x14ac:dyDescent="0.5">
      <c r="A5" s="37" t="s">
        <v>5</v>
      </c>
      <c r="B5" s="38"/>
      <c r="C5" s="40">
        <v>8</v>
      </c>
      <c r="E5" s="7"/>
    </row>
    <row r="6" spans="1:13" ht="21" x14ac:dyDescent="0.5">
      <c r="A6" s="37" t="s">
        <v>6</v>
      </c>
      <c r="B6" s="38"/>
      <c r="C6" s="39">
        <f>52*5</f>
        <v>260</v>
      </c>
      <c r="E6" s="7"/>
    </row>
    <row r="7" spans="1:13" ht="21" x14ac:dyDescent="0.5">
      <c r="A7" s="37" t="s">
        <v>70</v>
      </c>
      <c r="B7" s="38"/>
      <c r="C7" s="39">
        <f>5*5+10+5</f>
        <v>40</v>
      </c>
      <c r="E7" s="18"/>
    </row>
    <row r="8" spans="1:13" ht="21" x14ac:dyDescent="0.5">
      <c r="A8" s="37" t="s">
        <v>51</v>
      </c>
      <c r="B8" s="38"/>
      <c r="C8" s="39">
        <f>C6-C7</f>
        <v>220</v>
      </c>
      <c r="E8" s="18"/>
    </row>
    <row r="9" spans="1:13" ht="21" x14ac:dyDescent="0.5">
      <c r="A9" s="37" t="s">
        <v>73</v>
      </c>
      <c r="B9" s="37"/>
      <c r="C9" s="41">
        <v>0.95</v>
      </c>
      <c r="E9" s="7"/>
    </row>
    <row r="10" spans="1:13" ht="21" x14ac:dyDescent="0.5">
      <c r="A10" s="37" t="s">
        <v>74</v>
      </c>
      <c r="B10" s="42"/>
      <c r="C10" s="39">
        <f>C8*C9</f>
        <v>209</v>
      </c>
      <c r="E10" s="7"/>
    </row>
    <row r="11" spans="1:13" ht="21" x14ac:dyDescent="0.5">
      <c r="A11" s="37" t="s">
        <v>56</v>
      </c>
      <c r="B11" s="42"/>
      <c r="C11" s="43">
        <v>0</v>
      </c>
      <c r="E11" s="7"/>
    </row>
    <row r="12" spans="1:13" ht="21" x14ac:dyDescent="0.5">
      <c r="A12" s="37" t="s">
        <v>57</v>
      </c>
      <c r="B12" s="42"/>
      <c r="C12" s="39">
        <f>ROUND(C8*C11,0)</f>
        <v>0</v>
      </c>
    </row>
    <row r="13" spans="1:13" ht="21" x14ac:dyDescent="0.5">
      <c r="A13" s="37" t="s">
        <v>58</v>
      </c>
      <c r="B13" s="37"/>
      <c r="C13" s="41">
        <v>0.19</v>
      </c>
    </row>
    <row r="14" spans="1:13" ht="21" x14ac:dyDescent="0.5">
      <c r="A14" s="37" t="s">
        <v>71</v>
      </c>
      <c r="B14" s="37"/>
      <c r="C14" s="62">
        <v>0.1</v>
      </c>
    </row>
    <row r="15" spans="1:13" ht="21" x14ac:dyDescent="0.5">
      <c r="A15" s="37" t="s">
        <v>68</v>
      </c>
      <c r="B15" s="37"/>
      <c r="C15" s="44">
        <v>50000</v>
      </c>
    </row>
    <row r="16" spans="1:13" ht="21" x14ac:dyDescent="0.5">
      <c r="A16" s="37" t="s">
        <v>69</v>
      </c>
      <c r="B16" s="37"/>
      <c r="C16" s="41">
        <v>0.25</v>
      </c>
    </row>
    <row r="17" spans="1:10" ht="21" x14ac:dyDescent="0.5">
      <c r="A17" s="37"/>
      <c r="B17" s="42"/>
      <c r="C17" s="45">
        <f>'The Team'!D44-'The Team'!D41</f>
        <v>12500</v>
      </c>
      <c r="G17" s="10"/>
    </row>
    <row r="18" spans="1:10" ht="21" x14ac:dyDescent="0.5">
      <c r="A18" s="37" t="s">
        <v>72</v>
      </c>
      <c r="B18" s="42"/>
      <c r="C18" s="42">
        <f>C17/'The Team'!D44</f>
        <v>0.2</v>
      </c>
      <c r="G18" s="10"/>
    </row>
    <row r="19" spans="1:10" ht="21" x14ac:dyDescent="0.5">
      <c r="A19" s="37" t="s">
        <v>59</v>
      </c>
      <c r="B19" s="42"/>
      <c r="C19" s="44">
        <v>100000</v>
      </c>
      <c r="G19" s="10"/>
    </row>
    <row r="20" spans="1:10" ht="21" x14ac:dyDescent="0.5">
      <c r="A20" s="37" t="s">
        <v>32</v>
      </c>
      <c r="B20" s="42"/>
      <c r="C20" s="44"/>
      <c r="G20" s="10"/>
    </row>
    <row r="21" spans="1:10" ht="21" x14ac:dyDescent="0.5">
      <c r="A21" s="37" t="s">
        <v>19</v>
      </c>
      <c r="B21" s="42"/>
      <c r="C21" s="44"/>
      <c r="G21" s="10"/>
    </row>
    <row r="22" spans="1:10" ht="21" x14ac:dyDescent="0.5">
      <c r="A22" s="37" t="s">
        <v>14</v>
      </c>
      <c r="B22" s="42"/>
      <c r="C22" s="44">
        <f>C21*C13</f>
        <v>0</v>
      </c>
      <c r="G22" s="10"/>
    </row>
    <row r="23" spans="1:10" ht="21" x14ac:dyDescent="0.5">
      <c r="A23" s="37" t="s">
        <v>52</v>
      </c>
      <c r="B23" s="42"/>
      <c r="C23" s="36"/>
      <c r="G23" s="10"/>
    </row>
    <row r="24" spans="1:10" ht="21" x14ac:dyDescent="0.5">
      <c r="A24" s="37" t="s">
        <v>15</v>
      </c>
      <c r="B24" s="38"/>
      <c r="C24" s="46">
        <f>SUM(C19:C23)</f>
        <v>100000</v>
      </c>
    </row>
    <row r="25" spans="1:10" ht="21" hidden="1" x14ac:dyDescent="0.5">
      <c r="A25" s="37" t="s">
        <v>55</v>
      </c>
      <c r="B25" s="38"/>
      <c r="C25" s="44"/>
    </row>
    <row r="26" spans="1:10" ht="21" x14ac:dyDescent="0.5">
      <c r="A26" s="37"/>
      <c r="B26" s="38"/>
      <c r="C26" s="45"/>
    </row>
    <row r="27" spans="1:10" ht="21" x14ac:dyDescent="0.5">
      <c r="A27" s="37" t="s">
        <v>8</v>
      </c>
      <c r="B27" s="38"/>
      <c r="C27" s="47">
        <f>SUM('The Team'!D19:AH19)+SUM('The Team'!D34:AH34)</f>
        <v>95040</v>
      </c>
      <c r="D27" s="6"/>
    </row>
    <row r="28" spans="1:10" ht="21" x14ac:dyDescent="0.5">
      <c r="A28" s="37" t="s">
        <v>61</v>
      </c>
      <c r="B28" s="38"/>
      <c r="C28" s="44">
        <v>0</v>
      </c>
    </row>
    <row r="29" spans="1:10" ht="21" x14ac:dyDescent="0.5">
      <c r="A29" s="37" t="s">
        <v>9</v>
      </c>
      <c r="B29" s="38"/>
      <c r="C29" s="46">
        <f>C27+C28</f>
        <v>95040</v>
      </c>
      <c r="H29" s="9"/>
    </row>
    <row r="30" spans="1:10" ht="21" x14ac:dyDescent="0.5">
      <c r="A30" s="37"/>
      <c r="B30" s="38"/>
      <c r="C30" s="46"/>
      <c r="H30" s="9"/>
    </row>
    <row r="31" spans="1:10" ht="21" x14ac:dyDescent="0.5">
      <c r="A31" s="37" t="s">
        <v>63</v>
      </c>
      <c r="B31" s="38"/>
      <c r="C31" s="48">
        <v>0.2</v>
      </c>
      <c r="I31" s="8"/>
      <c r="J31" s="8"/>
    </row>
    <row r="32" spans="1:10" x14ac:dyDescent="0.35">
      <c r="A32" s="2" t="s">
        <v>65</v>
      </c>
      <c r="C32" s="23">
        <f>100%-C31</f>
        <v>0.8</v>
      </c>
      <c r="G32" s="11"/>
      <c r="I32" s="8"/>
      <c r="J32" s="8"/>
    </row>
    <row r="33" spans="1:10" x14ac:dyDescent="0.35">
      <c r="C33" s="23"/>
      <c r="G33" s="11"/>
      <c r="I33" s="8"/>
      <c r="J33" s="8"/>
    </row>
    <row r="34" spans="1:10" x14ac:dyDescent="0.35">
      <c r="A34" s="2" t="s">
        <v>64</v>
      </c>
      <c r="C34" s="16">
        <f>SUM(C24:C28)*100%/C32</f>
        <v>243800</v>
      </c>
      <c r="G34" s="11"/>
      <c r="I34" s="8"/>
      <c r="J34" s="8"/>
    </row>
    <row r="35" spans="1:10" x14ac:dyDescent="0.35">
      <c r="A35" s="2" t="s">
        <v>67</v>
      </c>
      <c r="B35" s="2"/>
      <c r="C35" s="17">
        <f>C34-C24-C27-C28-C25</f>
        <v>48760</v>
      </c>
      <c r="I35" s="8"/>
      <c r="J35" s="8"/>
    </row>
    <row r="36" spans="1:10" x14ac:dyDescent="0.35">
      <c r="B36" s="2"/>
      <c r="C36" s="15"/>
      <c r="I36" s="8"/>
      <c r="J36" s="8"/>
    </row>
    <row r="37" spans="1:10" x14ac:dyDescent="0.35">
      <c r="A37" s="12" t="s">
        <v>17</v>
      </c>
      <c r="B37" s="2"/>
      <c r="C37" s="24">
        <f>SUM(C24+C25)/C29</f>
        <v>1.0521885521885521</v>
      </c>
      <c r="I37" s="8"/>
      <c r="J37" s="8"/>
    </row>
    <row r="38" spans="1:10" x14ac:dyDescent="0.35">
      <c r="A38" s="12" t="s">
        <v>18</v>
      </c>
      <c r="B38" s="2"/>
      <c r="C38" s="24">
        <f>C35/C29</f>
        <v>0.51304713804713808</v>
      </c>
      <c r="I38" s="8"/>
      <c r="J38" s="8"/>
    </row>
    <row r="39" spans="1:10" x14ac:dyDescent="0.35">
      <c r="A39" s="2" t="s">
        <v>66</v>
      </c>
      <c r="C39" s="13">
        <f>C37+C38</f>
        <v>1.5652356902356903</v>
      </c>
    </row>
    <row r="40" spans="1:10" x14ac:dyDescent="0.35">
      <c r="B40" s="2"/>
    </row>
    <row r="41" spans="1:10" x14ac:dyDescent="0.35">
      <c r="F41" s="12"/>
      <c r="G41" s="12"/>
      <c r="H41" s="12"/>
    </row>
    <row r="42" spans="1:10" x14ac:dyDescent="0.35">
      <c r="C42" s="17"/>
      <c r="F42" s="12"/>
      <c r="G42" s="12"/>
      <c r="H42" s="12"/>
    </row>
  </sheetData>
  <pageMargins left="0.11811023622047245" right="0.11811023622047245" top="0.55118110236220474" bottom="0.5511811023622047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4"/>
  <sheetViews>
    <sheetView workbookViewId="0">
      <selection activeCell="A18" sqref="A18:XFD19"/>
    </sheetView>
  </sheetViews>
  <sheetFormatPr defaultColWidth="19.1796875" defaultRowHeight="15.5" x14ac:dyDescent="0.35"/>
  <cols>
    <col min="1" max="1" width="24.1796875" style="20" customWidth="1"/>
    <col min="2" max="2" width="0" style="20" hidden="1" customWidth="1"/>
    <col min="3" max="3" width="12" style="20" hidden="1" customWidth="1"/>
    <col min="4" max="7" width="19.1796875" style="20" hidden="1" customWidth="1"/>
    <col min="8" max="8" width="19.1796875" style="21"/>
    <col min="9" max="9" width="12.453125" style="20" customWidth="1"/>
    <col min="10" max="10" width="8.54296875" style="20" customWidth="1"/>
    <col min="11" max="41" width="0" style="20" hidden="1" customWidth="1"/>
    <col min="42" max="16384" width="19.1796875" style="20"/>
  </cols>
  <sheetData>
    <row r="1" spans="1:41" x14ac:dyDescent="0.35">
      <c r="A1" s="19" t="str">
        <f>Input!A1</f>
        <v>Client ABC</v>
      </c>
    </row>
    <row r="3" spans="1:41" x14ac:dyDescent="0.35">
      <c r="A3" s="19" t="s">
        <v>53</v>
      </c>
    </row>
    <row r="4" spans="1:41" x14ac:dyDescent="0.35">
      <c r="A4" s="2"/>
      <c r="B4" s="2"/>
      <c r="C4" s="3"/>
      <c r="D4" s="25"/>
      <c r="E4" s="2"/>
      <c r="F4" s="2"/>
      <c r="G4" s="12"/>
      <c r="H4" s="24"/>
      <c r="I4" s="1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21" x14ac:dyDescent="0.5">
      <c r="A5" s="34"/>
      <c r="B5" s="34"/>
      <c r="C5" s="38"/>
      <c r="D5" s="37" t="s">
        <v>35</v>
      </c>
      <c r="E5" s="37"/>
      <c r="F5" s="37"/>
      <c r="G5" s="37"/>
      <c r="H5" s="39" t="s">
        <v>76</v>
      </c>
      <c r="I5" s="37"/>
      <c r="J5" s="37"/>
      <c r="K5" s="2"/>
      <c r="L5" s="2" t="s">
        <v>39</v>
      </c>
      <c r="M5" s="2"/>
      <c r="N5" s="2"/>
      <c r="O5" s="2"/>
      <c r="P5" s="2" t="s">
        <v>41</v>
      </c>
      <c r="Q5" s="2"/>
      <c r="R5" s="2"/>
      <c r="S5" s="2"/>
      <c r="T5" s="2"/>
      <c r="U5" s="2"/>
      <c r="V5" s="2"/>
      <c r="W5" s="2"/>
      <c r="X5" s="2" t="s">
        <v>42</v>
      </c>
      <c r="Y5" s="2"/>
      <c r="Z5" s="2"/>
      <c r="AA5" s="2"/>
      <c r="AB5" s="2" t="s">
        <v>44</v>
      </c>
      <c r="AC5" s="2"/>
      <c r="AD5" s="2"/>
      <c r="AE5" s="2"/>
      <c r="AF5" s="2" t="s">
        <v>45</v>
      </c>
      <c r="AG5" s="2"/>
      <c r="AH5" s="2"/>
      <c r="AI5" s="2"/>
      <c r="AJ5" s="2"/>
      <c r="AK5" s="2"/>
      <c r="AL5" s="2"/>
      <c r="AM5" s="2"/>
      <c r="AN5" s="2"/>
      <c r="AO5" s="2"/>
    </row>
    <row r="6" spans="1:41" ht="21" x14ac:dyDescent="0.5">
      <c r="A6" s="34" t="s">
        <v>36</v>
      </c>
      <c r="B6" s="34"/>
      <c r="C6" s="38"/>
      <c r="D6" s="37">
        <v>1</v>
      </c>
      <c r="E6" s="37"/>
      <c r="F6" s="37"/>
      <c r="G6" s="37"/>
      <c r="H6" s="39">
        <v>3</v>
      </c>
      <c r="I6" s="37"/>
      <c r="J6" s="37"/>
      <c r="K6" s="2"/>
      <c r="L6" s="2">
        <v>1</v>
      </c>
      <c r="M6" s="2"/>
      <c r="N6" s="2"/>
      <c r="O6" s="2"/>
      <c r="P6" s="2">
        <v>1</v>
      </c>
      <c r="Q6" s="2"/>
      <c r="R6" s="2"/>
      <c r="S6" s="2"/>
      <c r="T6" s="2"/>
      <c r="U6" s="2"/>
      <c r="V6" s="2"/>
      <c r="W6" s="2"/>
      <c r="X6" s="2">
        <v>1</v>
      </c>
      <c r="Y6" s="2"/>
      <c r="Z6" s="2"/>
      <c r="AA6" s="2"/>
      <c r="AB6" s="2">
        <v>2</v>
      </c>
      <c r="AC6" s="2"/>
      <c r="AD6" s="2"/>
      <c r="AE6" s="2"/>
      <c r="AF6" s="2">
        <v>2</v>
      </c>
      <c r="AG6" s="2"/>
      <c r="AH6" s="2"/>
      <c r="AI6" s="2"/>
      <c r="AJ6" s="2"/>
      <c r="AK6" s="2"/>
      <c r="AL6" s="2"/>
      <c r="AM6" s="2"/>
      <c r="AN6" s="2"/>
      <c r="AO6" s="2"/>
    </row>
    <row r="7" spans="1:41" ht="21" x14ac:dyDescent="0.5">
      <c r="A7" s="37"/>
      <c r="B7" s="37"/>
      <c r="C7" s="38"/>
      <c r="D7" s="37"/>
      <c r="E7" s="37"/>
      <c r="F7" s="37"/>
      <c r="G7" s="37"/>
      <c r="H7" s="39"/>
      <c r="I7" s="37"/>
      <c r="J7" s="3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21" x14ac:dyDescent="0.5">
      <c r="A8" s="37" t="s">
        <v>12</v>
      </c>
      <c r="B8" s="37"/>
      <c r="C8" s="38" t="s">
        <v>13</v>
      </c>
      <c r="D8" s="49">
        <v>0</v>
      </c>
      <c r="E8" s="37"/>
      <c r="F8" s="37"/>
      <c r="G8" s="37"/>
      <c r="H8" s="44">
        <v>28800</v>
      </c>
      <c r="I8" s="37"/>
      <c r="J8" s="37"/>
      <c r="K8" s="2"/>
      <c r="L8" s="26"/>
      <c r="M8" s="2"/>
      <c r="N8" s="2"/>
      <c r="O8" s="2"/>
      <c r="P8" s="26">
        <v>0</v>
      </c>
      <c r="Q8" s="2"/>
      <c r="R8" s="2"/>
      <c r="S8" s="2"/>
      <c r="T8" s="26"/>
      <c r="U8" s="2"/>
      <c r="V8" s="2"/>
      <c r="W8" s="2"/>
      <c r="X8" s="26"/>
      <c r="Y8" s="2"/>
      <c r="Z8" s="2"/>
      <c r="AA8" s="2"/>
      <c r="AB8" s="26"/>
      <c r="AC8" s="2"/>
      <c r="AD8" s="2"/>
      <c r="AE8" s="2"/>
      <c r="AF8" s="26"/>
      <c r="AG8" s="2"/>
      <c r="AH8" s="2"/>
      <c r="AI8" s="2"/>
      <c r="AJ8" s="10"/>
      <c r="AK8" s="2"/>
      <c r="AL8" s="2"/>
      <c r="AM8" s="2"/>
      <c r="AN8" s="2"/>
      <c r="AO8" s="2"/>
    </row>
    <row r="9" spans="1:41" ht="21" x14ac:dyDescent="0.5">
      <c r="A9" s="37" t="s">
        <v>1</v>
      </c>
      <c r="B9" s="37"/>
      <c r="C9" s="50">
        <f>Input!C14</f>
        <v>0.1</v>
      </c>
      <c r="D9" s="51">
        <f>D8*$C$9</f>
        <v>0</v>
      </c>
      <c r="E9" s="37"/>
      <c r="F9" s="37"/>
      <c r="G9" s="37"/>
      <c r="H9" s="46">
        <f>H8*$C$9</f>
        <v>2880</v>
      </c>
      <c r="I9" s="37"/>
      <c r="J9" s="37"/>
      <c r="K9" s="2"/>
      <c r="L9" s="6">
        <f>L8*$C$9</f>
        <v>0</v>
      </c>
      <c r="M9" s="2"/>
      <c r="N9" s="2"/>
      <c r="O9" s="2"/>
      <c r="P9" s="6">
        <f>P8*$C$9</f>
        <v>0</v>
      </c>
      <c r="Q9" s="2"/>
      <c r="R9" s="2"/>
      <c r="S9" s="2"/>
      <c r="T9" s="6">
        <f>T8*$C$9</f>
        <v>0</v>
      </c>
      <c r="U9" s="2"/>
      <c r="V9" s="2"/>
      <c r="W9" s="2"/>
      <c r="X9" s="6">
        <f>X8*$C$9</f>
        <v>0</v>
      </c>
      <c r="Y9" s="2"/>
      <c r="Z9" s="2"/>
      <c r="AA9" s="2"/>
      <c r="AB9" s="6">
        <f>AB8*$C$9</f>
        <v>0</v>
      </c>
      <c r="AC9" s="2"/>
      <c r="AD9" s="2"/>
      <c r="AE9" s="2"/>
      <c r="AF9" s="6">
        <f>AF8*$C$9</f>
        <v>0</v>
      </c>
      <c r="AG9" s="2"/>
      <c r="AH9" s="2"/>
      <c r="AI9" s="2"/>
      <c r="AJ9" s="2"/>
      <c r="AK9" s="2"/>
      <c r="AL9" s="2"/>
      <c r="AM9" s="2"/>
      <c r="AN9" s="2"/>
      <c r="AO9" s="2"/>
    </row>
    <row r="10" spans="1:41" ht="21" x14ac:dyDescent="0.5">
      <c r="A10" s="37" t="s">
        <v>2</v>
      </c>
      <c r="B10" s="37"/>
      <c r="C10" s="38"/>
      <c r="D10" s="51">
        <f>D8+D9</f>
        <v>0</v>
      </c>
      <c r="E10" s="37"/>
      <c r="F10" s="37"/>
      <c r="G10" s="37"/>
      <c r="H10" s="46">
        <f>H8+H9</f>
        <v>31680</v>
      </c>
      <c r="I10" s="37"/>
      <c r="J10" s="37"/>
      <c r="K10" s="2"/>
      <c r="L10" s="6">
        <f>L8+L9</f>
        <v>0</v>
      </c>
      <c r="M10" s="2"/>
      <c r="N10" s="2"/>
      <c r="O10" s="2"/>
      <c r="P10" s="6">
        <f>P8+P9</f>
        <v>0</v>
      </c>
      <c r="Q10" s="2"/>
      <c r="R10" s="2"/>
      <c r="S10" s="2"/>
      <c r="T10" s="6">
        <f>T8+T9</f>
        <v>0</v>
      </c>
      <c r="U10" s="2"/>
      <c r="V10" s="2"/>
      <c r="W10" s="2"/>
      <c r="X10" s="6">
        <f>X8+X9</f>
        <v>0</v>
      </c>
      <c r="Y10" s="2"/>
      <c r="Z10" s="2"/>
      <c r="AA10" s="2"/>
      <c r="AB10" s="6">
        <f>AB8+AB9</f>
        <v>0</v>
      </c>
      <c r="AC10" s="2"/>
      <c r="AD10" s="2"/>
      <c r="AE10" s="2"/>
      <c r="AF10" s="6">
        <f>AF8+AF9</f>
        <v>0</v>
      </c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21" x14ac:dyDescent="0.5">
      <c r="A11" s="37" t="s">
        <v>75</v>
      </c>
      <c r="B11" s="37"/>
      <c r="C11" s="38"/>
      <c r="D11" s="51" t="e">
        <f>D10/Input!$C$12</f>
        <v>#DIV/0!</v>
      </c>
      <c r="E11" s="37"/>
      <c r="F11" s="37"/>
      <c r="G11" s="37"/>
      <c r="H11" s="46">
        <f>ROUND(H10/Input!$C$10,0)</f>
        <v>152</v>
      </c>
      <c r="I11" s="37"/>
      <c r="J11" s="37"/>
      <c r="K11" s="2"/>
      <c r="L11" s="6">
        <f>L10/Input!$C$10</f>
        <v>0</v>
      </c>
      <c r="M11" s="2"/>
      <c r="N11" s="2"/>
      <c r="O11" s="2"/>
      <c r="P11" s="6">
        <f>P10/Input!$C$10</f>
        <v>0</v>
      </c>
      <c r="Q11" s="2"/>
      <c r="R11" s="2"/>
      <c r="S11" s="2"/>
      <c r="T11" s="6">
        <f>T10/Input!$C$10</f>
        <v>0</v>
      </c>
      <c r="U11" s="2"/>
      <c r="V11" s="2"/>
      <c r="W11" s="2"/>
      <c r="X11" s="6">
        <f>X10/Input!$C$10</f>
        <v>0</v>
      </c>
      <c r="Y11" s="2"/>
      <c r="Z11" s="2"/>
      <c r="AA11" s="2"/>
      <c r="AB11" s="6">
        <f>AB10/Input!$C$10</f>
        <v>0</v>
      </c>
      <c r="AC11" s="2"/>
      <c r="AD11" s="2"/>
      <c r="AE11" s="2"/>
      <c r="AF11" s="6">
        <f>AF10/Input!$C$10</f>
        <v>0</v>
      </c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21" x14ac:dyDescent="0.5">
      <c r="A12" s="37" t="s">
        <v>4</v>
      </c>
      <c r="B12" s="37"/>
      <c r="C12" s="38"/>
      <c r="D12" s="51" t="e">
        <f>D11/Input!$C$5</f>
        <v>#DIV/0!</v>
      </c>
      <c r="E12" s="37"/>
      <c r="F12" s="37"/>
      <c r="G12" s="37"/>
      <c r="H12" s="46">
        <f>ROUND(H11/Input!$C$5,0)</f>
        <v>19</v>
      </c>
      <c r="I12" s="37"/>
      <c r="J12" s="37"/>
      <c r="K12" s="2"/>
      <c r="L12" s="6">
        <f>L11/Input!$C$5</f>
        <v>0</v>
      </c>
      <c r="M12" s="2"/>
      <c r="N12" s="2"/>
      <c r="O12" s="2"/>
      <c r="P12" s="6">
        <f>P11/Input!$C$5</f>
        <v>0</v>
      </c>
      <c r="Q12" s="2"/>
      <c r="R12" s="2"/>
      <c r="S12" s="2"/>
      <c r="T12" s="6">
        <f>T11/Input!$C$5</f>
        <v>0</v>
      </c>
      <c r="U12" s="2"/>
      <c r="V12" s="2"/>
      <c r="W12" s="2"/>
      <c r="X12" s="6">
        <f>X11/Input!$C$5</f>
        <v>0</v>
      </c>
      <c r="Y12" s="2"/>
      <c r="Z12" s="2"/>
      <c r="AA12" s="2"/>
      <c r="AB12" s="6">
        <f>AB11/Input!$C$5</f>
        <v>0</v>
      </c>
      <c r="AC12" s="2"/>
      <c r="AD12" s="2"/>
      <c r="AE12" s="2"/>
      <c r="AF12" s="6">
        <f>AF11/Input!$C$5</f>
        <v>0</v>
      </c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21" x14ac:dyDescent="0.5">
      <c r="A13" s="37" t="s">
        <v>7</v>
      </c>
      <c r="B13" s="37"/>
      <c r="C13" s="38"/>
      <c r="D13" s="51" t="e">
        <f>D12*Input!$C$39</f>
        <v>#DIV/0!</v>
      </c>
      <c r="E13" s="37"/>
      <c r="F13" s="37"/>
      <c r="G13" s="37"/>
      <c r="H13" s="46">
        <f>ROUND(H12*Input!$C$37,0)</f>
        <v>20</v>
      </c>
      <c r="I13" s="37"/>
      <c r="J13" s="37"/>
      <c r="K13" s="2"/>
      <c r="L13" s="6">
        <f>L12*Input!$C$39</f>
        <v>0</v>
      </c>
      <c r="M13" s="2"/>
      <c r="N13" s="2"/>
      <c r="O13" s="2"/>
      <c r="P13" s="6">
        <f>P12*Input!$C$39</f>
        <v>0</v>
      </c>
      <c r="Q13" s="2"/>
      <c r="R13" s="2"/>
      <c r="S13" s="2"/>
      <c r="T13" s="6">
        <f>T12*Input!$C$39</f>
        <v>0</v>
      </c>
      <c r="U13" s="2"/>
      <c r="V13" s="2"/>
      <c r="W13" s="2"/>
      <c r="X13" s="6">
        <f>X12*Input!$C$39</f>
        <v>0</v>
      </c>
      <c r="Y13" s="2"/>
      <c r="Z13" s="2"/>
      <c r="AA13" s="2"/>
      <c r="AB13" s="6">
        <f>AB12*Input!$C$39</f>
        <v>0</v>
      </c>
      <c r="AC13" s="2"/>
      <c r="AD13" s="2"/>
      <c r="AE13" s="2"/>
      <c r="AF13" s="6">
        <f>AF12*Input!$C$39</f>
        <v>0</v>
      </c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21" x14ac:dyDescent="0.5">
      <c r="A14" s="37" t="s">
        <v>23</v>
      </c>
      <c r="B14" s="37"/>
      <c r="C14" s="38"/>
      <c r="D14" s="51"/>
      <c r="E14" s="37"/>
      <c r="F14" s="37"/>
      <c r="G14" s="37"/>
      <c r="H14" s="46">
        <f>ROUND(H12*Input!$C$38,0)</f>
        <v>10</v>
      </c>
      <c r="I14" s="37"/>
      <c r="J14" s="37"/>
      <c r="K14" s="2"/>
      <c r="L14" s="6"/>
      <c r="M14" s="2"/>
      <c r="N14" s="2"/>
      <c r="O14" s="2"/>
      <c r="P14" s="6"/>
      <c r="Q14" s="2"/>
      <c r="R14" s="2"/>
      <c r="S14" s="2"/>
      <c r="T14" s="6"/>
      <c r="U14" s="2"/>
      <c r="V14" s="2"/>
      <c r="W14" s="2"/>
      <c r="X14" s="6"/>
      <c r="Y14" s="2"/>
      <c r="Z14" s="2"/>
      <c r="AA14" s="2"/>
      <c r="AB14" s="6"/>
      <c r="AC14" s="2"/>
      <c r="AD14" s="2"/>
      <c r="AE14" s="2"/>
      <c r="AF14" s="6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21" x14ac:dyDescent="0.5">
      <c r="A15" s="34" t="s">
        <v>10</v>
      </c>
      <c r="B15" s="34"/>
      <c r="C15" s="52"/>
      <c r="D15" s="53" t="e">
        <f>D12+D13</f>
        <v>#DIV/0!</v>
      </c>
      <c r="E15" s="34" t="s">
        <v>3</v>
      </c>
      <c r="F15" s="54" t="e">
        <f>D15*Input!$C$5</f>
        <v>#DIV/0!</v>
      </c>
      <c r="G15" s="37"/>
      <c r="H15" s="55">
        <f>H12+H13+H14</f>
        <v>49</v>
      </c>
      <c r="I15" s="34" t="s">
        <v>3</v>
      </c>
      <c r="J15" s="54">
        <f>H15*Input!$C$5</f>
        <v>392</v>
      </c>
      <c r="K15" s="2"/>
      <c r="L15" s="29">
        <f>L12+L13</f>
        <v>0</v>
      </c>
      <c r="M15" s="5" t="s">
        <v>3</v>
      </c>
      <c r="N15" s="30">
        <f>L15*Input!$C$5</f>
        <v>0</v>
      </c>
      <c r="O15" s="2"/>
      <c r="P15" s="29">
        <f>P12+P13</f>
        <v>0</v>
      </c>
      <c r="Q15" s="5" t="s">
        <v>3</v>
      </c>
      <c r="R15" s="30">
        <f>P15*Input!$C$5</f>
        <v>0</v>
      </c>
      <c r="S15" s="2"/>
      <c r="T15" s="29">
        <f>T12+T13</f>
        <v>0</v>
      </c>
      <c r="U15" s="5" t="s">
        <v>3</v>
      </c>
      <c r="V15" s="30">
        <f>T15*Input!$C$5</f>
        <v>0</v>
      </c>
      <c r="W15" s="2"/>
      <c r="X15" s="29">
        <f>X12+X13</f>
        <v>0</v>
      </c>
      <c r="Y15" s="5" t="s">
        <v>3</v>
      </c>
      <c r="Z15" s="30">
        <f>X15*Input!$C$5</f>
        <v>0</v>
      </c>
      <c r="AA15" s="2"/>
      <c r="AB15" s="29">
        <f>AB12+AB13</f>
        <v>0</v>
      </c>
      <c r="AC15" s="5" t="s">
        <v>3</v>
      </c>
      <c r="AD15" s="30">
        <f>AB15*Input!$C$5</f>
        <v>0</v>
      </c>
      <c r="AE15" s="2"/>
      <c r="AF15" s="29">
        <f>AF12+AF13</f>
        <v>0</v>
      </c>
      <c r="AG15" s="5" t="s">
        <v>3</v>
      </c>
      <c r="AH15" s="30">
        <f>AF15*Input!$C$5</f>
        <v>0</v>
      </c>
      <c r="AI15" s="2"/>
      <c r="AJ15" s="2"/>
      <c r="AK15" s="2"/>
      <c r="AL15" s="2"/>
      <c r="AM15" s="2"/>
      <c r="AN15" s="2"/>
      <c r="AO15" s="2"/>
    </row>
    <row r="16" spans="1:41" ht="21" x14ac:dyDescent="0.5">
      <c r="A16" s="37" t="s">
        <v>11</v>
      </c>
      <c r="B16" s="37"/>
      <c r="C16" s="38"/>
      <c r="D16" s="56" t="e">
        <f>SUM(D15-D12)/D15*100%</f>
        <v>#DIV/0!</v>
      </c>
      <c r="E16" s="37"/>
      <c r="F16" s="37"/>
      <c r="G16" s="37"/>
      <c r="H16" s="57">
        <f>SUM(H15-H12)/H15*100%</f>
        <v>0.61224489795918369</v>
      </c>
      <c r="I16" s="37"/>
      <c r="J16" s="37"/>
      <c r="K16" s="2"/>
      <c r="L16" s="8" t="e">
        <f>SUM(L15-L12)/L15*100%</f>
        <v>#DIV/0!</v>
      </c>
      <c r="M16" s="2" t="s">
        <v>40</v>
      </c>
      <c r="N16" s="2">
        <v>475</v>
      </c>
      <c r="O16" s="2"/>
      <c r="P16" s="8" t="e">
        <f>SUM(P15-P12)/P15*100%</f>
        <v>#DIV/0!</v>
      </c>
      <c r="Q16" s="2"/>
      <c r="R16" s="2"/>
      <c r="S16" s="2"/>
      <c r="T16" s="8" t="e">
        <f>SUM(T15-T12)/T15*100%</f>
        <v>#DIV/0!</v>
      </c>
      <c r="U16" s="2"/>
      <c r="V16" s="2"/>
      <c r="W16" s="2"/>
      <c r="X16" s="8" t="e">
        <f>SUM(X15-X12)/X15*100%</f>
        <v>#DIV/0!</v>
      </c>
      <c r="Y16" s="2" t="s">
        <v>43</v>
      </c>
      <c r="Z16" s="2">
        <v>675</v>
      </c>
      <c r="AA16" s="2"/>
      <c r="AB16" s="8" t="e">
        <f>SUM(AB15-AB12)/AB15*100%</f>
        <v>#DIV/0!</v>
      </c>
      <c r="AC16" s="2" t="s">
        <v>40</v>
      </c>
      <c r="AD16" s="2">
        <v>475</v>
      </c>
      <c r="AE16" s="2"/>
      <c r="AF16" s="8" t="e">
        <f>SUM(AF15-AF12)/AF15*100%</f>
        <v>#DIV/0!</v>
      </c>
      <c r="AG16" s="2" t="s">
        <v>40</v>
      </c>
      <c r="AH16" s="2">
        <v>350</v>
      </c>
      <c r="AI16" s="2"/>
      <c r="AJ16" s="2"/>
      <c r="AK16" s="2"/>
      <c r="AL16" s="2"/>
      <c r="AM16" s="2"/>
      <c r="AN16" s="2"/>
      <c r="AO16" s="2"/>
    </row>
    <row r="17" spans="1:41" ht="21" x14ac:dyDescent="0.5">
      <c r="A17" s="37"/>
      <c r="B17" s="37"/>
      <c r="C17" s="38"/>
      <c r="D17" s="56"/>
      <c r="E17" s="37"/>
      <c r="F17" s="37"/>
      <c r="G17" s="37"/>
      <c r="H17" s="57"/>
      <c r="I17" s="37"/>
      <c r="J17" s="37"/>
      <c r="K17" s="2"/>
      <c r="L17" s="8"/>
      <c r="M17" s="2"/>
      <c r="N17" s="2"/>
      <c r="O17" s="2"/>
      <c r="P17" s="8"/>
      <c r="Q17" s="2"/>
      <c r="R17" s="2"/>
      <c r="S17" s="2"/>
      <c r="T17" s="8"/>
      <c r="U17" s="2"/>
      <c r="V17" s="2"/>
      <c r="W17" s="2"/>
      <c r="X17" s="8"/>
      <c r="Y17" s="2"/>
      <c r="Z17" s="2"/>
      <c r="AA17" s="2"/>
      <c r="AB17" s="8"/>
      <c r="AC17" s="2"/>
      <c r="AD17" s="2"/>
      <c r="AE17" s="2"/>
      <c r="AF17" s="8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21" hidden="1" x14ac:dyDescent="0.5">
      <c r="A18" s="37" t="s">
        <v>16</v>
      </c>
      <c r="B18" s="37"/>
      <c r="C18" s="38"/>
      <c r="D18" s="51" t="e">
        <f>SUM(F15*D6*Input!$C$12)</f>
        <v>#DIV/0!</v>
      </c>
      <c r="E18" s="37"/>
      <c r="F18" s="37"/>
      <c r="G18" s="37"/>
      <c r="H18" s="46">
        <f>SUM(J15*H6*Input!$C$10)</f>
        <v>245784</v>
      </c>
      <c r="I18" s="37"/>
      <c r="J18" s="37"/>
      <c r="K18" s="2"/>
      <c r="L18" s="6">
        <f>SUM(N15*L6*Input!$C$10)</f>
        <v>0</v>
      </c>
      <c r="M18" s="2"/>
      <c r="N18" s="2"/>
      <c r="O18" s="2"/>
      <c r="P18" s="6">
        <f>SUM(R15*P6*Input!$C$10)</f>
        <v>0</v>
      </c>
      <c r="Q18" s="2"/>
      <c r="R18" s="2"/>
      <c r="S18" s="2"/>
      <c r="T18" s="6">
        <f>SUM(V15*T6*Input!$C$10)</f>
        <v>0</v>
      </c>
      <c r="U18" s="2"/>
      <c r="V18" s="2"/>
      <c r="W18" s="2"/>
      <c r="X18" s="6">
        <f>SUM(Z15*X6*Input!$C$10)</f>
        <v>0</v>
      </c>
      <c r="Y18" s="2"/>
      <c r="Z18" s="2"/>
      <c r="AA18" s="2"/>
      <c r="AB18" s="6">
        <f>SUM(AD15*AB6*Input!$C$10)</f>
        <v>0</v>
      </c>
      <c r="AC18" s="2"/>
      <c r="AD18" s="2"/>
      <c r="AE18" s="2"/>
      <c r="AF18" s="6">
        <f>SUM(AH15*AF6*Input!$C$10)</f>
        <v>0</v>
      </c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21" hidden="1" x14ac:dyDescent="0.5">
      <c r="A19" s="37" t="s">
        <v>50</v>
      </c>
      <c r="B19" s="37"/>
      <c r="C19" s="38"/>
      <c r="D19" s="51">
        <f>D10*D6</f>
        <v>0</v>
      </c>
      <c r="E19" s="37"/>
      <c r="F19" s="37"/>
      <c r="G19" s="37"/>
      <c r="H19" s="46">
        <f>H10*H6</f>
        <v>95040</v>
      </c>
      <c r="I19" s="37"/>
      <c r="J19" s="37"/>
      <c r="K19" s="2"/>
      <c r="L19" s="6">
        <f>L10*L6</f>
        <v>0</v>
      </c>
      <c r="M19" s="2"/>
      <c r="N19" s="2"/>
      <c r="O19" s="2"/>
      <c r="P19" s="6">
        <f>P10*P6</f>
        <v>0</v>
      </c>
      <c r="Q19" s="2"/>
      <c r="R19" s="2"/>
      <c r="S19" s="2"/>
      <c r="T19" s="6">
        <f>T10*T6</f>
        <v>0</v>
      </c>
      <c r="U19" s="2"/>
      <c r="V19" s="2"/>
      <c r="W19" s="2"/>
      <c r="X19" s="6">
        <f>X10*X6</f>
        <v>0</v>
      </c>
      <c r="Y19" s="2"/>
      <c r="Z19" s="2"/>
      <c r="AA19" s="2"/>
      <c r="AB19" s="6">
        <f>AB10*AB6</f>
        <v>0</v>
      </c>
      <c r="AC19" s="2"/>
      <c r="AD19" s="2"/>
      <c r="AE19" s="2"/>
      <c r="AF19" s="6">
        <f>AF10*AF6</f>
        <v>0</v>
      </c>
      <c r="AG19" s="2"/>
      <c r="AH19" s="2"/>
      <c r="AI19" s="2"/>
      <c r="AJ19" s="2"/>
      <c r="AK19" s="2"/>
      <c r="AL19" s="2"/>
      <c r="AM19" s="2"/>
      <c r="AN19" s="2"/>
      <c r="AO19" s="2"/>
    </row>
    <row r="20" spans="1:41" x14ac:dyDescent="0.35">
      <c r="A20" s="2"/>
      <c r="B20" s="2"/>
      <c r="C20" s="3"/>
      <c r="D20" s="6"/>
      <c r="E20" s="2"/>
      <c r="F20" s="2"/>
      <c r="G20" s="2"/>
      <c r="H20" s="16"/>
      <c r="I20" s="2"/>
      <c r="J20" s="2"/>
      <c r="K20" s="2"/>
      <c r="L20" s="6"/>
      <c r="M20" s="2"/>
      <c r="N20" s="2"/>
      <c r="O20" s="2"/>
      <c r="P20" s="6"/>
      <c r="Q20" s="2"/>
      <c r="R20" s="2"/>
      <c r="S20" s="2"/>
      <c r="T20" s="6"/>
      <c r="U20" s="2"/>
      <c r="V20" s="2"/>
      <c r="W20" s="2"/>
      <c r="X20" s="6"/>
      <c r="Y20" s="2"/>
      <c r="Z20" s="2"/>
      <c r="AA20" s="2"/>
      <c r="AB20" s="6"/>
      <c r="AC20" s="2"/>
      <c r="AD20" s="2"/>
      <c r="AE20" s="2"/>
      <c r="AF20" s="6"/>
      <c r="AG20" s="2"/>
      <c r="AH20" s="2"/>
      <c r="AI20" s="2"/>
      <c r="AJ20" s="2"/>
      <c r="AK20" s="2"/>
      <c r="AL20" s="2"/>
      <c r="AM20" s="2"/>
      <c r="AN20" s="2"/>
      <c r="AO20" s="2"/>
    </row>
    <row r="21" spans="1:41" hidden="1" x14ac:dyDescent="0.35">
      <c r="A21" s="5" t="s">
        <v>62</v>
      </c>
      <c r="B21" s="5"/>
      <c r="C21" s="3"/>
      <c r="D21" s="2" t="s">
        <v>46</v>
      </c>
      <c r="E21" s="2"/>
      <c r="F21" s="2"/>
      <c r="G21" s="2"/>
      <c r="H21" s="13" t="s">
        <v>47</v>
      </c>
      <c r="I21" s="2"/>
      <c r="J21" s="2"/>
      <c r="K21" s="2"/>
      <c r="L21" s="2" t="s">
        <v>48</v>
      </c>
      <c r="M21" s="2"/>
      <c r="N21" s="2"/>
      <c r="O21" s="2"/>
      <c r="P21" s="2" t="s">
        <v>49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idden="1" x14ac:dyDescent="0.35">
      <c r="A22" s="5" t="s">
        <v>36</v>
      </c>
      <c r="B22" s="5"/>
      <c r="C22" s="3"/>
      <c r="D22" s="2">
        <v>0</v>
      </c>
      <c r="E22" s="2"/>
      <c r="F22" s="2"/>
      <c r="G22" s="2"/>
      <c r="H22" s="13">
        <v>1</v>
      </c>
      <c r="I22" s="2"/>
      <c r="J22" s="2"/>
      <c r="K22" s="2"/>
      <c r="L22" s="2">
        <v>2</v>
      </c>
      <c r="M22" s="2"/>
      <c r="N22" s="2"/>
      <c r="O22" s="2"/>
      <c r="P22" s="2">
        <v>0</v>
      </c>
      <c r="Q22" s="2"/>
      <c r="R22" s="2"/>
      <c r="S22" s="2"/>
      <c r="T22" s="2">
        <v>0</v>
      </c>
      <c r="U22" s="2"/>
      <c r="V22" s="2"/>
      <c r="W22" s="2"/>
      <c r="X22" s="2">
        <v>0</v>
      </c>
      <c r="Y22" s="2"/>
      <c r="Z22" s="2"/>
      <c r="AA22" s="2"/>
      <c r="AB22" s="2">
        <v>0</v>
      </c>
      <c r="AC22" s="2"/>
      <c r="AD22" s="2"/>
      <c r="AE22" s="2"/>
      <c r="AF22" s="2">
        <v>0</v>
      </c>
      <c r="AG22" s="2"/>
      <c r="AH22" s="2"/>
      <c r="AI22" s="2"/>
      <c r="AJ22" s="2"/>
      <c r="AK22" s="2"/>
      <c r="AL22" s="2"/>
      <c r="AM22" s="2"/>
      <c r="AN22" s="2"/>
      <c r="AO22" s="2"/>
    </row>
    <row r="23" spans="1:41" hidden="1" x14ac:dyDescent="0.35">
      <c r="A23" s="2"/>
      <c r="B23" s="2"/>
      <c r="C23" s="3"/>
      <c r="D23" s="2"/>
      <c r="E23" s="2"/>
      <c r="F23" s="2"/>
      <c r="G23" s="2"/>
      <c r="H23" s="1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hidden="1" x14ac:dyDescent="0.35">
      <c r="A24" s="2" t="s">
        <v>12</v>
      </c>
      <c r="B24" s="2"/>
      <c r="C24" s="3" t="s">
        <v>13</v>
      </c>
      <c r="D24" s="26">
        <v>0</v>
      </c>
      <c r="E24" s="2"/>
      <c r="F24" s="2"/>
      <c r="G24" s="2"/>
      <c r="H24" s="14"/>
      <c r="I24" s="2"/>
      <c r="J24" s="2"/>
      <c r="K24" s="2"/>
      <c r="L24" s="26"/>
      <c r="M24" s="2"/>
      <c r="N24" s="2"/>
      <c r="O24" s="2"/>
      <c r="P24" s="26">
        <v>0</v>
      </c>
      <c r="Q24" s="2"/>
      <c r="R24" s="2"/>
      <c r="S24" s="2"/>
      <c r="T24" s="26"/>
      <c r="U24" s="2"/>
      <c r="V24" s="2"/>
      <c r="W24" s="2"/>
      <c r="X24" s="26"/>
      <c r="Y24" s="2"/>
      <c r="Z24" s="2"/>
      <c r="AA24" s="2"/>
      <c r="AB24" s="26"/>
      <c r="AC24" s="2"/>
      <c r="AD24" s="2"/>
      <c r="AE24" s="2"/>
      <c r="AF24" s="26"/>
      <c r="AG24" s="2"/>
      <c r="AH24" s="2"/>
      <c r="AI24" s="2"/>
      <c r="AJ24" s="10"/>
      <c r="AK24" s="2"/>
      <c r="AL24" s="2"/>
      <c r="AM24" s="2"/>
      <c r="AN24" s="2"/>
      <c r="AO24" s="2"/>
    </row>
    <row r="25" spans="1:41" hidden="1" x14ac:dyDescent="0.35">
      <c r="A25" s="2" t="s">
        <v>1</v>
      </c>
      <c r="B25" s="2"/>
      <c r="C25" s="27">
        <f>Input!C14</f>
        <v>0.1</v>
      </c>
      <c r="D25" s="6">
        <f>D24*$C$9</f>
        <v>0</v>
      </c>
      <c r="E25" s="2"/>
      <c r="F25" s="2"/>
      <c r="G25" s="2"/>
      <c r="H25" s="16">
        <f>H24*$C$9</f>
        <v>0</v>
      </c>
      <c r="I25" s="2"/>
      <c r="J25" s="2"/>
      <c r="K25" s="2"/>
      <c r="L25" s="6">
        <f>L24*$C$9</f>
        <v>0</v>
      </c>
      <c r="M25" s="2"/>
      <c r="N25" s="2"/>
      <c r="O25" s="2"/>
      <c r="P25" s="6">
        <f>P24*$C$9</f>
        <v>0</v>
      </c>
      <c r="Q25" s="2"/>
      <c r="R25" s="2"/>
      <c r="S25" s="2"/>
      <c r="T25" s="6">
        <f>T24*$C$9</f>
        <v>0</v>
      </c>
      <c r="U25" s="2"/>
      <c r="V25" s="2"/>
      <c r="W25" s="2"/>
      <c r="X25" s="6">
        <f>X24*$C$9</f>
        <v>0</v>
      </c>
      <c r="Y25" s="2"/>
      <c r="Z25" s="2"/>
      <c r="AA25" s="2"/>
      <c r="AB25" s="6">
        <f>AB24*$C$9</f>
        <v>0</v>
      </c>
      <c r="AC25" s="2"/>
      <c r="AD25" s="2"/>
      <c r="AE25" s="2"/>
      <c r="AF25" s="6">
        <f>AF24*$C$9</f>
        <v>0</v>
      </c>
      <c r="AG25" s="2"/>
      <c r="AH25" s="2"/>
      <c r="AI25" s="2"/>
      <c r="AJ25" s="2"/>
      <c r="AK25" s="2"/>
      <c r="AL25" s="2"/>
      <c r="AM25" s="2"/>
      <c r="AN25" s="2"/>
      <c r="AO25" s="2"/>
    </row>
    <row r="26" spans="1:41" hidden="1" x14ac:dyDescent="0.35">
      <c r="A26" s="2" t="s">
        <v>2</v>
      </c>
      <c r="B26" s="2"/>
      <c r="C26" s="3"/>
      <c r="D26" s="6">
        <f>D24+D25</f>
        <v>0</v>
      </c>
      <c r="E26" s="2"/>
      <c r="F26" s="2"/>
      <c r="G26" s="2"/>
      <c r="H26" s="16">
        <f>H24+H25</f>
        <v>0</v>
      </c>
      <c r="I26" s="2"/>
      <c r="J26" s="2"/>
      <c r="K26" s="2"/>
      <c r="L26" s="6">
        <f>L24+L25</f>
        <v>0</v>
      </c>
      <c r="M26" s="2"/>
      <c r="N26" s="2"/>
      <c r="O26" s="2"/>
      <c r="P26" s="6">
        <f>P24+P25</f>
        <v>0</v>
      </c>
      <c r="Q26" s="2"/>
      <c r="R26" s="2"/>
      <c r="S26" s="2"/>
      <c r="T26" s="6">
        <f>T24+T25</f>
        <v>0</v>
      </c>
      <c r="U26" s="2"/>
      <c r="V26" s="2"/>
      <c r="W26" s="2"/>
      <c r="X26" s="6">
        <f>X24+X25</f>
        <v>0</v>
      </c>
      <c r="Y26" s="2"/>
      <c r="Z26" s="2"/>
      <c r="AA26" s="2"/>
      <c r="AB26" s="6">
        <f>AB24+AB25</f>
        <v>0</v>
      </c>
      <c r="AC26" s="2"/>
      <c r="AD26" s="2"/>
      <c r="AE26" s="2"/>
      <c r="AF26" s="6">
        <f>AF24+AF25</f>
        <v>0</v>
      </c>
      <c r="AG26" s="2"/>
      <c r="AH26" s="2"/>
      <c r="AI26" s="2"/>
      <c r="AJ26" s="2"/>
      <c r="AK26" s="2"/>
      <c r="AL26" s="2"/>
      <c r="AM26" s="2"/>
      <c r="AN26" s="2"/>
      <c r="AO26" s="2"/>
    </row>
    <row r="27" spans="1:41" hidden="1" x14ac:dyDescent="0.35">
      <c r="A27" s="2" t="s">
        <v>75</v>
      </c>
      <c r="B27" s="2"/>
      <c r="C27" s="3"/>
      <c r="D27" s="6">
        <f>D26/Input!$C$10</f>
        <v>0</v>
      </c>
      <c r="E27" s="2"/>
      <c r="F27" s="2"/>
      <c r="G27" s="2"/>
      <c r="H27" s="16">
        <f>H26/Input!$C$10</f>
        <v>0</v>
      </c>
      <c r="I27" s="2"/>
      <c r="J27" s="2"/>
      <c r="K27" s="2"/>
      <c r="L27" s="6">
        <f>L26/Input!$C$10</f>
        <v>0</v>
      </c>
      <c r="M27" s="2"/>
      <c r="N27" s="2"/>
      <c r="O27" s="2"/>
      <c r="P27" s="6">
        <f>P26/Input!$C$10</f>
        <v>0</v>
      </c>
      <c r="Q27" s="2"/>
      <c r="R27" s="2"/>
      <c r="S27" s="2"/>
      <c r="T27" s="6">
        <f>T26/Input!$C$10</f>
        <v>0</v>
      </c>
      <c r="U27" s="2"/>
      <c r="V27" s="2"/>
      <c r="W27" s="2"/>
      <c r="X27" s="6">
        <f>X26/Input!$C$10</f>
        <v>0</v>
      </c>
      <c r="Y27" s="2"/>
      <c r="Z27" s="2"/>
      <c r="AA27" s="2"/>
      <c r="AB27" s="6">
        <f>AB26/Input!$C$10</f>
        <v>0</v>
      </c>
      <c r="AC27" s="2"/>
      <c r="AD27" s="2"/>
      <c r="AE27" s="2"/>
      <c r="AF27" s="6">
        <f>AF26/Input!$C$10</f>
        <v>0</v>
      </c>
      <c r="AG27" s="2"/>
      <c r="AH27" s="2"/>
      <c r="AI27" s="2"/>
      <c r="AJ27" s="2"/>
      <c r="AK27" s="2"/>
      <c r="AL27" s="2"/>
      <c r="AM27" s="2"/>
      <c r="AN27" s="2"/>
      <c r="AO27" s="2"/>
    </row>
    <row r="28" spans="1:41" hidden="1" x14ac:dyDescent="0.35">
      <c r="A28" s="2" t="s">
        <v>4</v>
      </c>
      <c r="B28" s="2"/>
      <c r="C28" s="3"/>
      <c r="D28" s="6">
        <f>D27/Input!$C$5</f>
        <v>0</v>
      </c>
      <c r="E28" s="2"/>
      <c r="F28" s="2"/>
      <c r="G28" s="2"/>
      <c r="H28" s="16">
        <f>H27/Input!$C$5</f>
        <v>0</v>
      </c>
      <c r="I28" s="2"/>
      <c r="J28" s="2"/>
      <c r="K28" s="2"/>
      <c r="L28" s="6">
        <f>L27/Input!$C$5</f>
        <v>0</v>
      </c>
      <c r="M28" s="2"/>
      <c r="N28" s="2"/>
      <c r="O28" s="2"/>
      <c r="P28" s="6">
        <f>P27/Input!$C$5</f>
        <v>0</v>
      </c>
      <c r="Q28" s="2"/>
      <c r="R28" s="2"/>
      <c r="S28" s="2"/>
      <c r="T28" s="6">
        <f>T27/Input!$C$5</f>
        <v>0</v>
      </c>
      <c r="U28" s="2"/>
      <c r="V28" s="2"/>
      <c r="W28" s="2"/>
      <c r="X28" s="6">
        <f>X27/Input!$C$5</f>
        <v>0</v>
      </c>
      <c r="Y28" s="2"/>
      <c r="Z28" s="2"/>
      <c r="AA28" s="2"/>
      <c r="AB28" s="6">
        <f>AB27/Input!$C$5</f>
        <v>0</v>
      </c>
      <c r="AC28" s="2"/>
      <c r="AD28" s="2"/>
      <c r="AE28" s="2"/>
      <c r="AF28" s="6">
        <f>AF27/Input!$C$5</f>
        <v>0</v>
      </c>
      <c r="AG28" s="2"/>
      <c r="AH28" s="2"/>
      <c r="AI28" s="2"/>
      <c r="AJ28" s="2"/>
      <c r="AK28" s="2"/>
      <c r="AL28" s="2"/>
      <c r="AM28" s="2"/>
      <c r="AN28" s="2"/>
      <c r="AO28" s="2"/>
    </row>
    <row r="29" spans="1:41" hidden="1" x14ac:dyDescent="0.35">
      <c r="A29" s="2" t="s">
        <v>38</v>
      </c>
      <c r="B29" s="2"/>
      <c r="C29" s="3"/>
      <c r="D29" s="6">
        <f>D28*Input!$C$39</f>
        <v>0</v>
      </c>
      <c r="E29" s="2"/>
      <c r="F29" s="2"/>
      <c r="G29" s="2"/>
      <c r="H29" s="16">
        <f>H28*Input!$C$39</f>
        <v>0</v>
      </c>
      <c r="I29" s="2"/>
      <c r="J29" s="2"/>
      <c r="K29" s="2"/>
      <c r="L29" s="6">
        <f>L28*Input!$C$39</f>
        <v>0</v>
      </c>
      <c r="M29" s="2"/>
      <c r="N29" s="2"/>
      <c r="O29" s="2"/>
      <c r="P29" s="6">
        <f>P28*Input!$C$39</f>
        <v>0</v>
      </c>
      <c r="Q29" s="2"/>
      <c r="R29" s="2"/>
      <c r="S29" s="2"/>
      <c r="T29" s="6">
        <f>T28*Input!$C$39</f>
        <v>0</v>
      </c>
      <c r="U29" s="2"/>
      <c r="V29" s="2"/>
      <c r="W29" s="2"/>
      <c r="X29" s="6">
        <f>X28*Input!$C$39</f>
        <v>0</v>
      </c>
      <c r="Y29" s="2"/>
      <c r="Z29" s="2"/>
      <c r="AA29" s="2"/>
      <c r="AB29" s="6">
        <f>AB28*Input!$C$39</f>
        <v>0</v>
      </c>
      <c r="AC29" s="2"/>
      <c r="AD29" s="2"/>
      <c r="AE29" s="2"/>
      <c r="AF29" s="6">
        <f>AF28*Input!$C$39</f>
        <v>0</v>
      </c>
      <c r="AG29" s="2"/>
      <c r="AH29" s="2"/>
      <c r="AI29" s="2"/>
      <c r="AJ29" s="2"/>
      <c r="AK29" s="2"/>
      <c r="AL29" s="2"/>
      <c r="AM29" s="2"/>
      <c r="AN29" s="2"/>
      <c r="AO29" s="2"/>
    </row>
    <row r="30" spans="1:41" hidden="1" x14ac:dyDescent="0.35">
      <c r="A30" s="5" t="s">
        <v>10</v>
      </c>
      <c r="B30" s="5"/>
      <c r="C30" s="28"/>
      <c r="D30" s="29">
        <f>D28+D29</f>
        <v>0</v>
      </c>
      <c r="E30" s="5" t="s">
        <v>3</v>
      </c>
      <c r="F30" s="30">
        <f>D30*Input!$C$5</f>
        <v>0</v>
      </c>
      <c r="G30" s="2"/>
      <c r="H30" s="22">
        <f>H28+H29</f>
        <v>0</v>
      </c>
      <c r="I30" s="5" t="s">
        <v>3</v>
      </c>
      <c r="J30" s="30">
        <f>H30*Input!$C$5</f>
        <v>0</v>
      </c>
      <c r="K30" s="2"/>
      <c r="L30" s="29">
        <f>L28+L29</f>
        <v>0</v>
      </c>
      <c r="M30" s="5" t="s">
        <v>3</v>
      </c>
      <c r="N30" s="30">
        <f>L30*Input!$C$5</f>
        <v>0</v>
      </c>
      <c r="O30" s="2"/>
      <c r="P30" s="29">
        <f>P28+P29</f>
        <v>0</v>
      </c>
      <c r="Q30" s="5" t="s">
        <v>3</v>
      </c>
      <c r="R30" s="30">
        <f>P30*Input!$C$5</f>
        <v>0</v>
      </c>
      <c r="S30" s="2"/>
      <c r="T30" s="29">
        <f>T28+T29</f>
        <v>0</v>
      </c>
      <c r="U30" s="5" t="s">
        <v>3</v>
      </c>
      <c r="V30" s="30">
        <f>T30*Input!$C$5</f>
        <v>0</v>
      </c>
      <c r="W30" s="2"/>
      <c r="X30" s="29">
        <f>X28+X29</f>
        <v>0</v>
      </c>
      <c r="Y30" s="5" t="s">
        <v>3</v>
      </c>
      <c r="Z30" s="30">
        <f>X30*Input!$C$5</f>
        <v>0</v>
      </c>
      <c r="AA30" s="2"/>
      <c r="AB30" s="29">
        <f>AB28+AB29</f>
        <v>0</v>
      </c>
      <c r="AC30" s="5" t="s">
        <v>3</v>
      </c>
      <c r="AD30" s="30">
        <f>AB30*Input!$C$5</f>
        <v>0</v>
      </c>
      <c r="AE30" s="2"/>
      <c r="AF30" s="29">
        <f>AF28+AF29</f>
        <v>0</v>
      </c>
      <c r="AG30" s="5" t="s">
        <v>3</v>
      </c>
      <c r="AH30" s="30">
        <f>AF30*Input!$C$5</f>
        <v>0</v>
      </c>
      <c r="AI30" s="2"/>
      <c r="AJ30" s="2"/>
      <c r="AK30" s="2"/>
      <c r="AL30" s="2"/>
      <c r="AM30" s="2"/>
      <c r="AN30" s="2"/>
      <c r="AO30" s="2"/>
    </row>
    <row r="31" spans="1:41" hidden="1" x14ac:dyDescent="0.35">
      <c r="A31" s="2" t="s">
        <v>11</v>
      </c>
      <c r="B31" s="2"/>
      <c r="C31" s="3"/>
      <c r="D31" s="8" t="e">
        <f>SUM(D30-D28)/D30*100%</f>
        <v>#DIV/0!</v>
      </c>
      <c r="E31" s="2"/>
      <c r="F31" s="2"/>
      <c r="G31" s="2"/>
      <c r="H31" s="31" t="e">
        <f>SUM(H30-H28)/H30*100%</f>
        <v>#DIV/0!</v>
      </c>
      <c r="I31" s="2" t="s">
        <v>40</v>
      </c>
      <c r="J31" s="2">
        <v>675</v>
      </c>
      <c r="K31" s="2"/>
      <c r="L31" s="8" t="e">
        <f>SUM(L30-L28)/L30*100%</f>
        <v>#DIV/0!</v>
      </c>
      <c r="M31" s="2" t="s">
        <v>40</v>
      </c>
      <c r="N31" s="2">
        <v>475</v>
      </c>
      <c r="O31" s="2"/>
      <c r="P31" s="8" t="e">
        <f>SUM(P30-P28)/P30*100%</f>
        <v>#DIV/0!</v>
      </c>
      <c r="Q31" s="2" t="s">
        <v>40</v>
      </c>
      <c r="R31" s="2">
        <v>350</v>
      </c>
      <c r="S31" s="2"/>
      <c r="T31" s="8" t="e">
        <f>SUM(T30-T28)/T30*100%</f>
        <v>#DIV/0!</v>
      </c>
      <c r="U31" s="2"/>
      <c r="V31" s="2"/>
      <c r="W31" s="2"/>
      <c r="X31" s="8" t="e">
        <f>SUM(X30-X28)/X30*100%</f>
        <v>#DIV/0!</v>
      </c>
      <c r="Y31" s="2"/>
      <c r="Z31" s="2"/>
      <c r="AA31" s="2"/>
      <c r="AB31" s="8" t="e">
        <f>SUM(AB30-AB28)/AB30*100%</f>
        <v>#DIV/0!</v>
      </c>
      <c r="AC31" s="2"/>
      <c r="AD31" s="2"/>
      <c r="AE31" s="2"/>
      <c r="AF31" s="8" t="e">
        <f>SUM(AF30-AF28)/AF30*100%</f>
        <v>#DIV/0!</v>
      </c>
      <c r="AG31" s="2"/>
      <c r="AH31" s="2"/>
      <c r="AI31" s="2"/>
      <c r="AJ31" s="2"/>
      <c r="AK31" s="2"/>
      <c r="AL31" s="2"/>
      <c r="AM31" s="2"/>
      <c r="AN31" s="2"/>
      <c r="AO31" s="2"/>
    </row>
    <row r="32" spans="1:41" hidden="1" x14ac:dyDescent="0.35">
      <c r="A32" s="2"/>
      <c r="B32" s="2"/>
      <c r="C32" s="3"/>
      <c r="D32" s="8"/>
      <c r="E32" s="2"/>
      <c r="F32" s="2"/>
      <c r="G32" s="2"/>
      <c r="H32" s="31"/>
      <c r="I32" s="2"/>
      <c r="J32" s="2"/>
      <c r="K32" s="2"/>
      <c r="L32" s="8"/>
      <c r="M32" s="2"/>
      <c r="N32" s="2"/>
      <c r="O32" s="2"/>
      <c r="P32" s="8"/>
      <c r="Q32" s="2"/>
      <c r="R32" s="2"/>
      <c r="S32" s="2"/>
      <c r="T32" s="8"/>
      <c r="U32" s="2"/>
      <c r="V32" s="2"/>
      <c r="W32" s="2"/>
      <c r="X32" s="8"/>
      <c r="Y32" s="2"/>
      <c r="Z32" s="2"/>
      <c r="AA32" s="2"/>
      <c r="AB32" s="8"/>
      <c r="AC32" s="2"/>
      <c r="AD32" s="2"/>
      <c r="AE32" s="2"/>
      <c r="AF32" s="8"/>
      <c r="AG32" s="2"/>
      <c r="AH32" s="2"/>
      <c r="AI32" s="2"/>
      <c r="AJ32" s="2"/>
      <c r="AK32" s="2"/>
      <c r="AL32" s="2"/>
      <c r="AM32" s="2"/>
      <c r="AN32" s="2"/>
      <c r="AO32" s="2"/>
    </row>
    <row r="33" spans="1:41" hidden="1" x14ac:dyDescent="0.35">
      <c r="A33" s="2" t="s">
        <v>16</v>
      </c>
      <c r="B33" s="2"/>
      <c r="C33" s="3"/>
      <c r="D33" s="6">
        <f>SUM(F30*D22*Input!$C$10)</f>
        <v>0</v>
      </c>
      <c r="E33" s="2"/>
      <c r="F33" s="2"/>
      <c r="G33" s="2"/>
      <c r="H33" s="16">
        <f>SUM(J30*H22*Input!$C$10)</f>
        <v>0</v>
      </c>
      <c r="I33" s="2"/>
      <c r="J33" s="2"/>
      <c r="K33" s="2"/>
      <c r="L33" s="6">
        <f>SUM(N30*L22*Input!$C$10)</f>
        <v>0</v>
      </c>
      <c r="M33" s="2"/>
      <c r="N33" s="2"/>
      <c r="O33" s="2"/>
      <c r="P33" s="6">
        <f>SUM(R30*P22*Input!$C$10)</f>
        <v>0</v>
      </c>
      <c r="Q33" s="2"/>
      <c r="R33" s="2"/>
      <c r="S33" s="2"/>
      <c r="T33" s="6">
        <f>SUM(V30*T22*Input!$C$10)</f>
        <v>0</v>
      </c>
      <c r="U33" s="2"/>
      <c r="V33" s="2"/>
      <c r="W33" s="2"/>
      <c r="X33" s="6">
        <f>SUM(Z30*X22*Input!$C$10)</f>
        <v>0</v>
      </c>
      <c r="Y33" s="2"/>
      <c r="Z33" s="2"/>
      <c r="AA33" s="2"/>
      <c r="AB33" s="6">
        <f>SUM(AD30*AB22*Input!$C$10)</f>
        <v>0</v>
      </c>
      <c r="AC33" s="2"/>
      <c r="AD33" s="2"/>
      <c r="AE33" s="2"/>
      <c r="AF33" s="6">
        <f>SUM(AH30*AF22*Input!$C$10)</f>
        <v>0</v>
      </c>
      <c r="AG33" s="2"/>
      <c r="AH33" s="2"/>
      <c r="AI33" s="2"/>
      <c r="AJ33" s="2"/>
      <c r="AK33" s="2"/>
      <c r="AL33" s="2"/>
      <c r="AM33" s="2"/>
      <c r="AN33" s="2"/>
      <c r="AO33" s="2"/>
    </row>
    <row r="34" spans="1:41" hidden="1" x14ac:dyDescent="0.35">
      <c r="A34" s="2" t="s">
        <v>50</v>
      </c>
      <c r="B34" s="2"/>
      <c r="C34" s="3"/>
      <c r="D34" s="6">
        <f>D26*D22</f>
        <v>0</v>
      </c>
      <c r="E34" s="2"/>
      <c r="F34" s="2"/>
      <c r="G34" s="2"/>
      <c r="H34" s="16">
        <f>H26*H22</f>
        <v>0</v>
      </c>
      <c r="I34" s="2"/>
      <c r="J34" s="2"/>
      <c r="K34" s="2"/>
      <c r="L34" s="6">
        <f>L26*L22</f>
        <v>0</v>
      </c>
      <c r="M34" s="2"/>
      <c r="N34" s="2"/>
      <c r="O34" s="2"/>
      <c r="P34" s="6">
        <f>P26*P22</f>
        <v>0</v>
      </c>
      <c r="Q34" s="2"/>
      <c r="R34" s="2"/>
      <c r="S34" s="2"/>
      <c r="T34" s="6">
        <f>T26*T22</f>
        <v>0</v>
      </c>
      <c r="U34" s="2"/>
      <c r="V34" s="2"/>
      <c r="W34" s="2"/>
      <c r="X34" s="6">
        <f>X26*X22</f>
        <v>0</v>
      </c>
      <c r="Y34" s="2"/>
      <c r="Z34" s="2"/>
      <c r="AA34" s="2"/>
      <c r="AB34" s="6">
        <f>AB26*AB22</f>
        <v>0</v>
      </c>
      <c r="AC34" s="2"/>
      <c r="AD34" s="2"/>
      <c r="AE34" s="2"/>
      <c r="AF34" s="6">
        <f>AF26*AF22</f>
        <v>0</v>
      </c>
      <c r="AG34" s="2"/>
      <c r="AH34" s="2"/>
      <c r="AI34" s="2"/>
      <c r="AJ34" s="2"/>
      <c r="AK34" s="2"/>
      <c r="AL34" s="2"/>
      <c r="AM34" s="2"/>
      <c r="AN34" s="2"/>
      <c r="AO34" s="2"/>
    </row>
    <row r="35" spans="1:41" hidden="1" x14ac:dyDescent="0.35">
      <c r="A35" s="2" t="s">
        <v>33</v>
      </c>
      <c r="B35" s="2"/>
      <c r="C35" s="3"/>
      <c r="D35" s="6" t="e">
        <f>SUM(D18:AF18)+SUM(D33:AF33)</f>
        <v>#DIV/0!</v>
      </c>
      <c r="E35" s="2"/>
      <c r="F35" s="2"/>
      <c r="G35" s="2"/>
      <c r="H35" s="31"/>
      <c r="I35" s="2"/>
      <c r="J35" s="2"/>
      <c r="K35" s="2"/>
      <c r="L35" s="8"/>
      <c r="M35" s="2"/>
      <c r="N35" s="2"/>
      <c r="O35" s="2"/>
      <c r="P35" s="8"/>
      <c r="Q35" s="2"/>
      <c r="R35" s="2"/>
      <c r="S35" s="2"/>
      <c r="T35" s="8"/>
      <c r="U35" s="2"/>
      <c r="V35" s="2"/>
      <c r="W35" s="2"/>
      <c r="X35" s="8"/>
      <c r="Y35" s="2"/>
      <c r="Z35" s="2"/>
      <c r="AA35" s="2"/>
      <c r="AB35" s="8"/>
      <c r="AC35" s="2"/>
      <c r="AD35" s="2"/>
      <c r="AE35" s="2"/>
      <c r="AF35" s="8"/>
      <c r="AG35" s="2"/>
      <c r="AH35" s="2"/>
      <c r="AI35" s="2"/>
      <c r="AJ35" s="2"/>
      <c r="AK35" s="2"/>
      <c r="AL35" s="2"/>
      <c r="AM35" s="2"/>
      <c r="AN35" s="2"/>
      <c r="AO35" s="2"/>
    </row>
    <row r="36" spans="1:41" hidden="1" x14ac:dyDescent="0.35">
      <c r="A36" s="2" t="s">
        <v>37</v>
      </c>
      <c r="B36" s="2"/>
      <c r="C36" s="3"/>
      <c r="D36" s="6" t="e">
        <f>'The Results'!C5-D35</f>
        <v>#DIV/0!</v>
      </c>
      <c r="E36" s="2"/>
      <c r="F36" s="2"/>
      <c r="G36" s="2"/>
      <c r="H36" s="1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idden="1" x14ac:dyDescent="0.35">
      <c r="A37" s="2"/>
      <c r="B37" s="2"/>
      <c r="C37" s="3"/>
      <c r="D37" s="2"/>
      <c r="E37" s="2"/>
      <c r="F37" s="2"/>
      <c r="G37" s="2"/>
      <c r="H37" s="1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idden="1" x14ac:dyDescent="0.35">
      <c r="A38" s="5" t="s">
        <v>27</v>
      </c>
      <c r="B38" s="5"/>
      <c r="C38" s="3"/>
      <c r="D38" s="2"/>
      <c r="E38" s="2"/>
      <c r="F38" s="2"/>
      <c r="G38" s="2"/>
      <c r="H38" s="32" t="s">
        <v>31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idden="1" x14ac:dyDescent="0.35">
      <c r="A39" s="2"/>
      <c r="B39" s="2"/>
      <c r="C39" s="3"/>
      <c r="D39" s="2"/>
      <c r="E39" s="2"/>
      <c r="F39" s="2"/>
      <c r="G39" s="2"/>
      <c r="H39" s="1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idden="1" x14ac:dyDescent="0.35">
      <c r="A40" s="2" t="s">
        <v>27</v>
      </c>
      <c r="B40" s="2"/>
      <c r="C40" s="3"/>
      <c r="D40" s="2"/>
      <c r="E40" s="2"/>
      <c r="F40" s="2"/>
      <c r="G40" s="2"/>
      <c r="H40" s="1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idden="1" x14ac:dyDescent="0.35">
      <c r="A41" s="2" t="s">
        <v>29</v>
      </c>
      <c r="B41" s="2"/>
      <c r="C41" s="3"/>
      <c r="D41" s="26">
        <f>Input!C15</f>
        <v>50000</v>
      </c>
      <c r="E41" s="2"/>
      <c r="F41" s="2"/>
      <c r="G41" s="2" t="s">
        <v>3</v>
      </c>
      <c r="H41" s="14"/>
      <c r="I41" s="2"/>
      <c r="J41" s="2"/>
      <c r="K41" s="2"/>
      <c r="L41" s="26"/>
      <c r="M41" s="2"/>
      <c r="N41" s="2"/>
      <c r="O41" s="2"/>
      <c r="P41" s="26"/>
      <c r="Q41" s="2"/>
      <c r="R41" s="2"/>
      <c r="S41" s="2"/>
      <c r="T41" s="26"/>
      <c r="U41" s="2"/>
      <c r="V41" s="2"/>
      <c r="W41" s="2"/>
      <c r="X41" s="26"/>
      <c r="Y41" s="2"/>
      <c r="Z41" s="2"/>
      <c r="AA41" s="2"/>
      <c r="AB41" s="26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idden="1" x14ac:dyDescent="0.35">
      <c r="A42" s="2" t="s">
        <v>28</v>
      </c>
      <c r="B42" s="2"/>
      <c r="C42" s="33">
        <f>Input!C16</f>
        <v>0.25</v>
      </c>
      <c r="D42" s="6">
        <f>D41*C42</f>
        <v>12500</v>
      </c>
      <c r="E42" s="2"/>
      <c r="F42" s="2"/>
      <c r="G42" s="2" t="s">
        <v>4</v>
      </c>
      <c r="H42" s="16">
        <f>H41/Input!$C$5</f>
        <v>0</v>
      </c>
      <c r="I42" s="2"/>
      <c r="J42" s="2"/>
      <c r="K42" s="2"/>
      <c r="L42" s="6">
        <f>L41/Input!$C$5</f>
        <v>0</v>
      </c>
      <c r="M42" s="2"/>
      <c r="N42" s="2"/>
      <c r="O42" s="2"/>
      <c r="P42" s="6">
        <f>P41/Input!$C$5</f>
        <v>0</v>
      </c>
      <c r="Q42" s="2"/>
      <c r="R42" s="2"/>
      <c r="S42" s="2"/>
      <c r="T42" s="6">
        <f>T41/Input!$C$5</f>
        <v>0</v>
      </c>
      <c r="U42" s="2"/>
      <c r="V42" s="2"/>
      <c r="W42" s="2"/>
      <c r="X42" s="6">
        <f>X41/Input!$C$5</f>
        <v>0</v>
      </c>
      <c r="Y42" s="2"/>
      <c r="Z42" s="2"/>
      <c r="AA42" s="2"/>
      <c r="AB42" s="6">
        <f>AB41/Input!$C$5</f>
        <v>0</v>
      </c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idden="1" x14ac:dyDescent="0.35">
      <c r="A43" s="2"/>
      <c r="B43" s="2"/>
      <c r="C43" s="3"/>
      <c r="D43" s="6"/>
      <c r="E43" s="2"/>
      <c r="F43" s="2"/>
      <c r="G43" s="2" t="s">
        <v>38</v>
      </c>
      <c r="H43" s="16">
        <f>H42*Input!$C$39</f>
        <v>0</v>
      </c>
      <c r="I43" s="2"/>
      <c r="J43" s="2"/>
      <c r="K43" s="2"/>
      <c r="L43" s="6">
        <f>L42*Input!$C$39</f>
        <v>0</v>
      </c>
      <c r="M43" s="2"/>
      <c r="N43" s="2"/>
      <c r="O43" s="2"/>
      <c r="P43" s="6">
        <f>P42*Input!$C$39</f>
        <v>0</v>
      </c>
      <c r="Q43" s="2"/>
      <c r="R43" s="2"/>
      <c r="S43" s="2"/>
      <c r="T43" s="6">
        <f>T42*Input!$C$39</f>
        <v>0</v>
      </c>
      <c r="U43" s="2"/>
      <c r="V43" s="2"/>
      <c r="W43" s="2"/>
      <c r="X43" s="6">
        <f>X42*Input!$C$39</f>
        <v>0</v>
      </c>
      <c r="Y43" s="2"/>
      <c r="Z43" s="2"/>
      <c r="AA43" s="2"/>
      <c r="AB43" s="6">
        <f>AB42*Input!$C$39</f>
        <v>0</v>
      </c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idden="1" x14ac:dyDescent="0.35">
      <c r="A44" s="5" t="s">
        <v>30</v>
      </c>
      <c r="B44" s="5"/>
      <c r="C44" s="28"/>
      <c r="D44" s="29">
        <f>D41+D42</f>
        <v>62500</v>
      </c>
      <c r="E44" s="5"/>
      <c r="F44" s="2"/>
      <c r="G44" s="5" t="s">
        <v>10</v>
      </c>
      <c r="H44" s="22">
        <f>H42+H43</f>
        <v>0</v>
      </c>
      <c r="I44" s="5" t="s">
        <v>3</v>
      </c>
      <c r="J44" s="30">
        <f>H44*Input!$C$5</f>
        <v>0</v>
      </c>
      <c r="K44" s="2"/>
      <c r="L44" s="29">
        <f>L42+L43</f>
        <v>0</v>
      </c>
      <c r="M44" s="5" t="s">
        <v>3</v>
      </c>
      <c r="N44" s="30">
        <f>L44*Input!$C$5</f>
        <v>0</v>
      </c>
      <c r="O44" s="2"/>
      <c r="P44" s="29">
        <f>P42+P43</f>
        <v>0</v>
      </c>
      <c r="Q44" s="5" t="s">
        <v>3</v>
      </c>
      <c r="R44" s="30">
        <f>P44*Input!$C$5</f>
        <v>0</v>
      </c>
      <c r="S44" s="2"/>
      <c r="T44" s="29">
        <f>T42+T43</f>
        <v>0</v>
      </c>
      <c r="U44" s="5" t="s">
        <v>3</v>
      </c>
      <c r="V44" s="30">
        <f>T44*Input!$C$5</f>
        <v>0</v>
      </c>
      <c r="W44" s="2"/>
      <c r="X44" s="29">
        <f>X42+X43</f>
        <v>0</v>
      </c>
      <c r="Y44" s="5" t="s">
        <v>3</v>
      </c>
      <c r="Z44" s="30">
        <f>X44*Input!$C$5</f>
        <v>0</v>
      </c>
      <c r="AA44" s="2"/>
      <c r="AB44" s="29">
        <f>AB42+AB43</f>
        <v>0</v>
      </c>
      <c r="AC44" s="5" t="s">
        <v>3</v>
      </c>
      <c r="AD44" s="30">
        <f>AB44*Input!$C$5</f>
        <v>0</v>
      </c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idden="1" x14ac:dyDescent="0.35">
      <c r="A45" s="2" t="s">
        <v>11</v>
      </c>
      <c r="B45" s="2"/>
      <c r="C45" s="3"/>
      <c r="D45" s="8">
        <f>SUM(D44-D41)/D44*100%</f>
        <v>0.2</v>
      </c>
      <c r="E45" s="2"/>
      <c r="F45" s="2"/>
      <c r="G45" s="2" t="s">
        <v>11</v>
      </c>
      <c r="H45" s="31" t="e">
        <f>SUM(H44-H42)/H44*100%</f>
        <v>#DIV/0!</v>
      </c>
      <c r="I45" s="2"/>
      <c r="J45" s="2"/>
      <c r="K45" s="2"/>
      <c r="L45" s="8" t="e">
        <f>SUM(L44-L42)/L44*100%</f>
        <v>#DIV/0!</v>
      </c>
      <c r="M45" s="2"/>
      <c r="N45" s="2"/>
      <c r="O45" s="2"/>
      <c r="P45" s="8" t="e">
        <f>SUM(P44-P42)/P44*100%</f>
        <v>#DIV/0!</v>
      </c>
      <c r="Q45" s="2"/>
      <c r="R45" s="2"/>
      <c r="S45" s="2"/>
      <c r="T45" s="8" t="e">
        <f>SUM(T44-T42)/T44*100%</f>
        <v>#DIV/0!</v>
      </c>
      <c r="U45" s="2"/>
      <c r="V45" s="2"/>
      <c r="W45" s="2"/>
      <c r="X45" s="8" t="e">
        <f>SUM(X44-X42)/X44*100%</f>
        <v>#DIV/0!</v>
      </c>
      <c r="Y45" s="2"/>
      <c r="Z45" s="2"/>
      <c r="AA45" s="2"/>
      <c r="AB45" s="8" t="e">
        <f>SUM(AB44-AB42)/AB44*100%</f>
        <v>#DIV/0!</v>
      </c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idden="1" x14ac:dyDescent="0.35">
      <c r="A46" s="2"/>
      <c r="B46" s="2"/>
      <c r="C46" s="3"/>
      <c r="D46" s="2"/>
      <c r="E46" s="2"/>
      <c r="F46" s="2"/>
      <c r="G46" s="2"/>
      <c r="H46" s="1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idden="1" x14ac:dyDescent="0.35">
      <c r="A47" s="2"/>
      <c r="B47" s="2"/>
      <c r="C47" s="3"/>
      <c r="D47" s="2"/>
      <c r="E47" s="2"/>
      <c r="F47" s="2"/>
      <c r="G47" s="2"/>
      <c r="H47" s="1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idden="1" x14ac:dyDescent="0.35">
      <c r="A48" s="2"/>
      <c r="B48" s="2"/>
      <c r="C48" s="3"/>
      <c r="D48" s="2"/>
      <c r="E48" s="2"/>
      <c r="F48" s="2"/>
      <c r="G48" s="2"/>
      <c r="H48" s="1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x14ac:dyDescent="0.35">
      <c r="A49" s="2"/>
      <c r="B49" s="2"/>
      <c r="C49" s="3"/>
      <c r="D49" s="2"/>
      <c r="E49" s="2"/>
      <c r="F49" s="2"/>
      <c r="G49" s="2"/>
      <c r="H49" s="1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x14ac:dyDescent="0.35">
      <c r="A50" s="2"/>
      <c r="B50" s="2"/>
      <c r="C50" s="3"/>
      <c r="D50" s="6"/>
      <c r="E50" s="2"/>
      <c r="F50" s="2"/>
      <c r="G50" s="2"/>
      <c r="H50" s="1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x14ac:dyDescent="0.35">
      <c r="A51" s="2"/>
      <c r="B51" s="2"/>
      <c r="C51" s="3"/>
      <c r="D51" s="6"/>
      <c r="E51" s="2"/>
      <c r="F51" s="2"/>
      <c r="G51" s="2"/>
      <c r="H51" s="1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x14ac:dyDescent="0.35">
      <c r="A52" s="2"/>
      <c r="B52" s="2"/>
      <c r="C52" s="3"/>
      <c r="D52" s="6"/>
      <c r="E52" s="2"/>
      <c r="F52" s="2"/>
      <c r="G52" s="2"/>
      <c r="H52" s="1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x14ac:dyDescent="0.35">
      <c r="A53" s="2"/>
      <c r="B53" s="2"/>
      <c r="C53" s="3"/>
      <c r="D53" s="6"/>
      <c r="E53" s="2"/>
      <c r="F53" s="2"/>
      <c r="G53" s="2"/>
      <c r="H53" s="1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x14ac:dyDescent="0.35">
      <c r="A54" s="2"/>
      <c r="B54" s="2"/>
      <c r="C54" s="3"/>
      <c r="D54" s="6"/>
      <c r="E54" s="2"/>
      <c r="F54" s="2"/>
      <c r="G54" s="2"/>
      <c r="H54" s="1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</sheetData>
  <pageMargins left="0.11811023622047245" right="0.11811023622047245" top="0.74803149606299213" bottom="0.74803149606299213" header="0.31496062992125984" footer="0.31496062992125984"/>
  <pageSetup paperSize="9" scale="55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workbookViewId="0">
      <selection activeCell="C21" sqref="C21"/>
    </sheetView>
  </sheetViews>
  <sheetFormatPr defaultColWidth="9.1796875" defaultRowHeight="15.5" x14ac:dyDescent="0.35"/>
  <cols>
    <col min="1" max="1" width="9.1796875" style="20"/>
    <col min="2" max="2" width="19.26953125" style="20" customWidth="1"/>
    <col min="3" max="3" width="12.81640625" style="21" customWidth="1"/>
    <col min="4" max="4" width="9.1796875" style="20"/>
    <col min="5" max="5" width="14.26953125" style="21" customWidth="1"/>
    <col min="6" max="6" width="9.1796875" style="20"/>
    <col min="7" max="7" width="13.26953125" style="21" customWidth="1"/>
    <col min="8" max="16384" width="9.1796875" style="20"/>
  </cols>
  <sheetData>
    <row r="1" spans="1:7" x14ac:dyDescent="0.35">
      <c r="A1" s="19" t="str">
        <f>Input!A1</f>
        <v>Client ABC</v>
      </c>
    </row>
    <row r="3" spans="1:7" x14ac:dyDescent="0.35">
      <c r="A3" s="19" t="s">
        <v>54</v>
      </c>
    </row>
    <row r="4" spans="1:7" ht="21" x14ac:dyDescent="0.5">
      <c r="A4" s="37"/>
      <c r="B4" s="37"/>
      <c r="C4" s="58" t="s">
        <v>33</v>
      </c>
      <c r="D4" s="39"/>
      <c r="E4" s="59" t="s">
        <v>34</v>
      </c>
      <c r="F4" s="59"/>
      <c r="G4" s="59" t="s">
        <v>2</v>
      </c>
    </row>
    <row r="5" spans="1:7" ht="21" x14ac:dyDescent="0.5">
      <c r="A5" s="34" t="s">
        <v>16</v>
      </c>
      <c r="B5" s="37"/>
      <c r="C5" s="46">
        <f>Input!C34</f>
        <v>243800</v>
      </c>
      <c r="D5" s="37"/>
      <c r="E5" s="46">
        <f>'The Team'!D44</f>
        <v>62500</v>
      </c>
      <c r="F5" s="37"/>
      <c r="G5" s="46">
        <f>C5+E5</f>
        <v>306300</v>
      </c>
    </row>
    <row r="6" spans="1:7" ht="21" x14ac:dyDescent="0.5">
      <c r="A6" s="37"/>
      <c r="B6" s="37"/>
      <c r="C6" s="39"/>
      <c r="D6" s="37"/>
      <c r="E6" s="39"/>
      <c r="F6" s="37"/>
      <c r="G6" s="39"/>
    </row>
    <row r="7" spans="1:7" ht="21" x14ac:dyDescent="0.5">
      <c r="A7" s="37" t="s">
        <v>20</v>
      </c>
      <c r="B7" s="37"/>
      <c r="C7" s="46">
        <f>Input!C27+Input!C28</f>
        <v>95040</v>
      </c>
      <c r="D7" s="37"/>
      <c r="E7" s="46">
        <f>'The Team'!D41</f>
        <v>50000</v>
      </c>
      <c r="F7" s="37"/>
      <c r="G7" s="46">
        <f>C7+E7</f>
        <v>145040</v>
      </c>
    </row>
    <row r="8" spans="1:7" ht="21" x14ac:dyDescent="0.5">
      <c r="A8" s="37"/>
      <c r="B8" s="37"/>
      <c r="C8" s="46"/>
      <c r="D8" s="37"/>
      <c r="E8" s="39"/>
      <c r="F8" s="37"/>
      <c r="G8" s="39"/>
    </row>
    <row r="9" spans="1:7" ht="21" x14ac:dyDescent="0.5">
      <c r="A9" s="37" t="s">
        <v>21</v>
      </c>
      <c r="B9" s="37"/>
      <c r="C9" s="46">
        <f>C5-C7</f>
        <v>148760</v>
      </c>
      <c r="D9" s="37"/>
      <c r="E9" s="46">
        <f>E5-E7</f>
        <v>12500</v>
      </c>
      <c r="F9" s="37"/>
      <c r="G9" s="46">
        <f>C9+E9</f>
        <v>161260</v>
      </c>
    </row>
    <row r="10" spans="1:7" ht="21" x14ac:dyDescent="0.5">
      <c r="A10" s="37"/>
      <c r="B10" s="37"/>
      <c r="C10" s="39"/>
      <c r="D10" s="37"/>
      <c r="E10" s="39"/>
      <c r="F10" s="37"/>
      <c r="G10" s="39"/>
    </row>
    <row r="11" spans="1:7" ht="21" x14ac:dyDescent="0.5">
      <c r="A11" s="37" t="s">
        <v>22</v>
      </c>
      <c r="B11" s="37"/>
      <c r="C11" s="60">
        <f>C9/C5</f>
        <v>0.61017227235438887</v>
      </c>
      <c r="D11" s="37"/>
      <c r="E11" s="60">
        <f>E9/E5</f>
        <v>0.2</v>
      </c>
      <c r="F11" s="37"/>
      <c r="G11" s="60">
        <f>G9/G5</f>
        <v>0.52647730982696705</v>
      </c>
    </row>
    <row r="12" spans="1:7" ht="21" x14ac:dyDescent="0.5">
      <c r="A12" s="37"/>
      <c r="B12" s="37"/>
      <c r="C12" s="39"/>
      <c r="D12" s="37"/>
      <c r="E12" s="39"/>
      <c r="F12" s="37"/>
      <c r="G12" s="39"/>
    </row>
    <row r="13" spans="1:7" ht="21" x14ac:dyDescent="0.5">
      <c r="A13" s="37" t="s">
        <v>7</v>
      </c>
      <c r="B13" s="37"/>
      <c r="C13" s="46">
        <f>Input!C24-E13</f>
        <v>100000</v>
      </c>
      <c r="D13" s="37"/>
      <c r="E13" s="61"/>
      <c r="F13" s="37"/>
      <c r="G13" s="46">
        <f>C13+E13</f>
        <v>100000</v>
      </c>
    </row>
    <row r="14" spans="1:7" ht="21" x14ac:dyDescent="0.5">
      <c r="A14" s="37"/>
      <c r="B14" s="37"/>
      <c r="C14" s="39"/>
      <c r="D14" s="37"/>
      <c r="E14" s="39"/>
      <c r="F14" s="37"/>
      <c r="G14" s="39"/>
    </row>
    <row r="15" spans="1:7" ht="21" x14ac:dyDescent="0.5">
      <c r="A15" s="37"/>
      <c r="B15" s="37"/>
      <c r="C15" s="39"/>
      <c r="D15" s="37"/>
      <c r="E15" s="39"/>
      <c r="F15" s="37"/>
      <c r="G15" s="39"/>
    </row>
    <row r="16" spans="1:7" ht="21" x14ac:dyDescent="0.5">
      <c r="A16" s="37" t="s">
        <v>23</v>
      </c>
      <c r="B16" s="37"/>
      <c r="C16" s="46">
        <f>C9-C13</f>
        <v>48760</v>
      </c>
      <c r="D16" s="37"/>
      <c r="E16" s="46">
        <f>E9-E13</f>
        <v>12500</v>
      </c>
      <c r="F16" s="37"/>
      <c r="G16" s="46">
        <f>C16+E16</f>
        <v>61260</v>
      </c>
    </row>
    <row r="17" spans="1:7" ht="21" x14ac:dyDescent="0.5">
      <c r="A17" s="37"/>
      <c r="B17" s="37"/>
      <c r="C17" s="39"/>
      <c r="D17" s="37"/>
      <c r="E17" s="39"/>
      <c r="F17" s="37"/>
      <c r="G17" s="39"/>
    </row>
    <row r="18" spans="1:7" ht="21" x14ac:dyDescent="0.5">
      <c r="A18" s="37" t="s">
        <v>24</v>
      </c>
      <c r="B18" s="37"/>
      <c r="C18" s="60">
        <f>C16/C5</f>
        <v>0.2</v>
      </c>
      <c r="D18" s="37"/>
      <c r="E18" s="60">
        <f>E16/E5</f>
        <v>0.2</v>
      </c>
      <c r="F18" s="37"/>
      <c r="G18" s="60">
        <f>G16/G5</f>
        <v>0.2</v>
      </c>
    </row>
    <row r="19" spans="1:7" ht="21" x14ac:dyDescent="0.5">
      <c r="A19" s="37"/>
      <c r="B19" s="37"/>
      <c r="C19" s="39"/>
      <c r="D19" s="37"/>
      <c r="E19" s="39"/>
      <c r="F19" s="37"/>
      <c r="G19" s="39"/>
    </row>
    <row r="20" spans="1:7" ht="21" x14ac:dyDescent="0.5">
      <c r="A20" s="37" t="s">
        <v>26</v>
      </c>
      <c r="B20" s="37"/>
      <c r="C20" s="46">
        <v>200000</v>
      </c>
      <c r="D20" s="37"/>
      <c r="E20" s="39"/>
      <c r="F20" s="37"/>
      <c r="G20" s="39"/>
    </row>
    <row r="21" spans="1:7" ht="21" x14ac:dyDescent="0.5">
      <c r="A21" s="37"/>
      <c r="B21" s="37"/>
      <c r="C21" s="39"/>
      <c r="D21" s="37"/>
      <c r="E21" s="39"/>
      <c r="F21" s="37"/>
      <c r="G21" s="39"/>
    </row>
    <row r="22" spans="1:7" ht="21" x14ac:dyDescent="0.5">
      <c r="A22" s="34" t="s">
        <v>25</v>
      </c>
      <c r="B22" s="34"/>
      <c r="C22" s="55">
        <f>G5-C20</f>
        <v>106300</v>
      </c>
      <c r="D22" s="37"/>
      <c r="E22" s="39"/>
      <c r="F22" s="37"/>
      <c r="G22" s="39"/>
    </row>
  </sheetData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3A3139BCB43E48918F31D8EBD35330" ma:contentTypeVersion="13" ma:contentTypeDescription="Create a new document." ma:contentTypeScope="" ma:versionID="c3f18e24901c69a0f70265fdc5186036">
  <xsd:schema xmlns:xsd="http://www.w3.org/2001/XMLSchema" xmlns:xs="http://www.w3.org/2001/XMLSchema" xmlns:p="http://schemas.microsoft.com/office/2006/metadata/properties" xmlns:ns2="e330cc2f-079b-40a2-9330-006e23e4dbb9" xmlns:ns3="e5f90a1c-a1fc-417f-a064-9348b424070c" targetNamespace="http://schemas.microsoft.com/office/2006/metadata/properties" ma:root="true" ma:fieldsID="9a44983e4f7b7bc9fad65a6e5a94d911" ns2:_="" ns3:_="">
    <xsd:import namespace="e330cc2f-079b-40a2-9330-006e23e4dbb9"/>
    <xsd:import namespace="e5f90a1c-a1fc-417f-a064-9348b4240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0cc2f-079b-40a2-9330-006e23e4db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90a1c-a1fc-417f-a064-9348b424070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56AF11-10EC-4464-B639-65F2D8B3939E}"/>
</file>

<file path=customXml/itemProps2.xml><?xml version="1.0" encoding="utf-8"?>
<ds:datastoreItem xmlns:ds="http://schemas.openxmlformats.org/officeDocument/2006/customXml" ds:itemID="{2E25662E-EA7F-4854-807D-11D200FA2CF7}"/>
</file>

<file path=customXml/itemProps3.xml><?xml version="1.0" encoding="utf-8"?>
<ds:datastoreItem xmlns:ds="http://schemas.openxmlformats.org/officeDocument/2006/customXml" ds:itemID="{D23F4AFC-243E-43FA-B983-299CAB2BF1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</vt:lpstr>
      <vt:lpstr>The Team</vt:lpstr>
      <vt:lpstr>The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Moss</dc:creator>
  <cp:lastModifiedBy>Roland Moss</cp:lastModifiedBy>
  <cp:lastPrinted>2017-11-09T13:30:24Z</cp:lastPrinted>
  <dcterms:created xsi:type="dcterms:W3CDTF">2013-10-22T13:42:42Z</dcterms:created>
  <dcterms:modified xsi:type="dcterms:W3CDTF">2021-06-11T10:46:16Z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0x010100983A3139BCB43E48918F31D8EBD35330</vt:lpwstr>
  </property>
</Properties>
</file>